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039392\Desktop\"/>
    </mc:Choice>
  </mc:AlternateContent>
  <bookViews>
    <workbookView xWindow="480" yWindow="120" windowWidth="18192" windowHeight="12336"/>
  </bookViews>
  <sheets>
    <sheet name="RM (2)" sheetId="1" r:id="rId1"/>
  </sheets>
  <calcPr calcId="162913"/>
</workbook>
</file>

<file path=xl/calcChain.xml><?xml version="1.0" encoding="utf-8"?>
<calcChain xmlns="http://schemas.openxmlformats.org/spreadsheetml/2006/main">
  <c r="AO4" i="1" l="1"/>
  <c r="AP4" i="1"/>
  <c r="AQ4" i="1"/>
  <c r="AT4" i="1" s="1"/>
  <c r="AU4" i="1" s="1"/>
  <c r="AR4" i="1"/>
  <c r="AS4" i="1"/>
  <c r="AM16" i="1"/>
</calcChain>
</file>

<file path=xl/sharedStrings.xml><?xml version="1.0" encoding="utf-8"?>
<sst xmlns="http://schemas.openxmlformats.org/spreadsheetml/2006/main" count="1117" uniqueCount="356">
  <si>
    <t>En stor ældre losseplads hvor der er deponert husholdningsaffald. Der er udtaget prøver i afværgeboringer som er meget kraftigt forurende. Det antages derfor at lokaliteten er egnet.</t>
  </si>
  <si>
    <t>God</t>
  </si>
  <si>
    <t>Ok</t>
  </si>
  <si>
    <t>Eskelund losseplads</t>
  </si>
  <si>
    <t>751-00056</t>
  </si>
  <si>
    <t>MST?</t>
  </si>
  <si>
    <t>Pilot</t>
  </si>
  <si>
    <t>Skårup losseplads</t>
  </si>
  <si>
    <t>745-00003</t>
  </si>
  <si>
    <t>MST</t>
  </si>
  <si>
    <t>Bredkær</t>
  </si>
  <si>
    <t>727-00018</t>
  </si>
  <si>
    <t>Tandskov losseplads, affaldscenter tandskov</t>
  </si>
  <si>
    <t>743-00001</t>
  </si>
  <si>
    <t>Der er tale om en større ælder losseplads, hvor der har været deponeret dagrenovation. Der er i 1993 målt op til 51 pct metan på lokaliteten. Der er ikke noget kort over målingern fra 1993,  De efterfølgen målinger frem til 2016 fokuserer på at risikivurdere den nærliggende ejendom de er derfor udtaget i kanten af lokaliteten der er maks målt 17,3 % metan i 2014.</t>
  </si>
  <si>
    <t>Losseplads Mågevej</t>
  </si>
  <si>
    <t>661-00008</t>
  </si>
  <si>
    <t>Losseplads østdeponi</t>
  </si>
  <si>
    <t>657-00012</t>
  </si>
  <si>
    <t>10.500 og 42.000</t>
  </si>
  <si>
    <t>50,5 og56,5</t>
  </si>
  <si>
    <t>Der er tale om to mindre og ælder lossepladser. Der er ikke udtaget prøver i perkolatet men i perkolatpåvirket grundvand under begge pladser. Der er deponeret dagrenovation på 661-00011 på den anden lokalitete er deponeringen ukendt. Der er målt gas på den store lokalitet 661-0011 i 2012 og der er ikke fundet noget.</t>
  </si>
  <si>
    <t>Ikke egnet</t>
  </si>
  <si>
    <t>Losseplads harrestrupvej 1/2</t>
  </si>
  <si>
    <t>661-00010/11</t>
  </si>
  <si>
    <t>Der er tale om en lille ælder plads, hvor der ikke er deponeret husholdningsaffald eller andet organisk materiale i særlig højgrad. Der er målt for gas af flere omgangen senst i 1998, der er maksimalt målt 0,1 %.</t>
  </si>
  <si>
    <t>Rekreativt/Ubenyttet</t>
  </si>
  <si>
    <t>Græs</t>
  </si>
  <si>
    <t>Ser ok ud, dog ikke meget spor af losseplads</t>
  </si>
  <si>
    <t>Aktiviteter: Aktiviteter vedr. jord og affald</t>
  </si>
  <si>
    <t>RM</t>
  </si>
  <si>
    <t xml:space="preserve"> Offentlig</t>
  </si>
  <si>
    <t xml:space="preserve"> Andet</t>
  </si>
  <si>
    <t>NEJ</t>
  </si>
  <si>
    <t>JA</t>
  </si>
  <si>
    <t>NULL</t>
  </si>
  <si>
    <t>90.02.20 Drift af affaldsbehandlingsanlæg</t>
  </si>
  <si>
    <t>Losseplads</t>
  </si>
  <si>
    <t xml:space="preserve">Lundbergsvej 0   </t>
  </si>
  <si>
    <t>V2-kortlagt</t>
  </si>
  <si>
    <t>FÆRGEVEJEN-BØGEHØJ</t>
  </si>
  <si>
    <t>701-00001</t>
  </si>
  <si>
    <t>Ukendt</t>
  </si>
  <si>
    <t>Der er tale om en ældre loklaitet hvor der er deponeret husholdningsaffald og haveaffald. Der er udtaget gasprøver 3 3 omgange senest i 2006, der er maks målt 4,9 pct. metan. Det vurderes at lokaliteten ikke er egnet.</t>
  </si>
  <si>
    <t>Ubenyttet</t>
  </si>
  <si>
    <t>Ser fin ud, lille</t>
  </si>
  <si>
    <t xml:space="preserve"> Offentlig, Offentlig, Offentlig</t>
  </si>
  <si>
    <t xml:space="preserve"> Andet, Andet, Andet</t>
  </si>
  <si>
    <t>Lossepladsgas</t>
  </si>
  <si>
    <t>Bakkesvinget 20 , 8963 Auning</t>
  </si>
  <si>
    <t>Grusgrav TÅRUPVEJ</t>
  </si>
  <si>
    <t>747-00015</t>
  </si>
  <si>
    <t>Der er meget begrænsede informationer på sagen</t>
  </si>
  <si>
    <t>Middel 1 Ringe data</t>
  </si>
  <si>
    <t>Ubenyttet/rekreativt</t>
  </si>
  <si>
    <t>Middel</t>
  </si>
  <si>
    <t>Buske/græs</t>
  </si>
  <si>
    <t>Ser fin ud lille, måske ikke let tilgængelig, kun utydelige stier</t>
  </si>
  <si>
    <t xml:space="preserve"> Andet, Landbrug</t>
  </si>
  <si>
    <t>Godthåbsvej NN , 8400 Ebeltoft</t>
  </si>
  <si>
    <t>GARVERIAFFALD, EGSMARK</t>
  </si>
  <si>
    <t>701-00005</t>
  </si>
  <si>
    <t>Der er ikke udført en egentligt undersøgelse.Det er ikke muligt at estimere masse og alder. Affaldet er beskrevet som kommende fra Industri. Der er udtaget prøver i kanten af lossepladsne men det er uhvist om de repsenterer perkolat.</t>
  </si>
  <si>
    <t>Gengbugsstataion/Ubenyttet</t>
  </si>
  <si>
    <t>Græs/træer</t>
  </si>
  <si>
    <t>Ser rigtig fin ud, to relevante arelaer, det ene er bevokset</t>
  </si>
  <si>
    <t>Lossepladsperkolat</t>
  </si>
  <si>
    <t>Aktiviteter vedr. jord og affald</t>
  </si>
  <si>
    <t xml:space="preserve">Stampevej 0   </t>
  </si>
  <si>
    <t>Affaldsdepot ved Brændbakke</t>
  </si>
  <si>
    <t>667-00032</t>
  </si>
  <si>
    <t>Der foreligger ikke enegentlig undersøgelse</t>
  </si>
  <si>
    <t>Græs, træer</t>
  </si>
  <si>
    <t>Ser ok ud, måske større relevant areal bag ved, tæt på beboelse</t>
  </si>
  <si>
    <t>Stof: Lossepladsgas</t>
  </si>
  <si>
    <t xml:space="preserve"> Offentlig, Offentlig</t>
  </si>
  <si>
    <t xml:space="preserve"> Andet, Ikke oplyst</t>
  </si>
  <si>
    <t>482464.93</t>
  </si>
  <si>
    <t xml:space="preserve">   </t>
  </si>
  <si>
    <t>LOSSEPLADS VED LIHME</t>
  </si>
  <si>
    <t>781-00001</t>
  </si>
  <si>
    <t>Der er tale om en lille ældre lokalitet hvor der er deponeret dagrenovation. Perkolatstyrken er sidste vurderet i 1996 hvor den var middel.</t>
  </si>
  <si>
    <t>Middel 2 Middel lokalitet</t>
  </si>
  <si>
    <t>Crossbane/ubenyttet</t>
  </si>
  <si>
    <t>Skov/ eng</t>
  </si>
  <si>
    <t>Cross bane?</t>
  </si>
  <si>
    <t>Aktiviteter: aktiviteter vedr. jord og affald, fra. 1975, 1978, til: 1978, 1981</t>
  </si>
  <si>
    <t>Ølstedvej 99 , 8382 Hinnerup</t>
  </si>
  <si>
    <t>ØLSTEDVEJ 99</t>
  </si>
  <si>
    <t>713-00002</t>
  </si>
  <si>
    <t>Der er tale om en lille gammel losseplads hvor der er deponeret dagrenovation. Perkolatet er relativt svagt og det vurderes at lokaliteten ikke er egnet.</t>
  </si>
  <si>
    <t>Ukendt,</t>
  </si>
  <si>
    <t>Træer</t>
  </si>
  <si>
    <t>Mange træer</t>
  </si>
  <si>
    <t xml:space="preserve"> Andre institutioner (ikke børneins. 0-6år)</t>
  </si>
  <si>
    <t>Finderupvej 48 , 8800 Viborg</t>
  </si>
  <si>
    <t>Finnerup losseplads</t>
  </si>
  <si>
    <t>791-00196</t>
  </si>
  <si>
    <t>Der er tale om en lille gammel losseplads, der er deponeret dagrenovation. Perkolatet er svagt. Det vurderes at lokaliteten ikke er egnet.</t>
  </si>
  <si>
    <t>Rekreativt</t>
  </si>
  <si>
    <t>Græs/buske</t>
  </si>
  <si>
    <t>Svært at se spor af losseplads</t>
  </si>
  <si>
    <t xml:space="preserve"> Alment tilgængeligt område, Parkeringsplads, vejanlæg, oplagsplads o.l., Alment tilgængeligt område</t>
  </si>
  <si>
    <t>BROGÅRDSVEJ  8, 8362 Hørning</t>
  </si>
  <si>
    <t>ROSENVÆNGET, HØRNING</t>
  </si>
  <si>
    <t>715-00003</t>
  </si>
  <si>
    <t>Der er ingen undersøgelse på sagen</t>
  </si>
  <si>
    <t>Ubenyttet?</t>
  </si>
  <si>
    <t>Ser fin ud, fordel med lermembran? Måske større losseplads længere nede af vejen</t>
  </si>
  <si>
    <t>Lermembran i toppen</t>
  </si>
  <si>
    <t xml:space="preserve"> Ubenyttet, Andet</t>
  </si>
  <si>
    <t>Stokhøjvej 10 , 7790 Thyholm</t>
  </si>
  <si>
    <t>Losseplads Stokhøjvej</t>
  </si>
  <si>
    <t>675-00001</t>
  </si>
  <si>
    <t>Skov/Ubenyttet</t>
  </si>
  <si>
    <t>Ser ok ud måske svært tilgængelig</t>
  </si>
  <si>
    <t xml:space="preserve"> Andre institutioner (ikke børneins. 0-6år), Ikke oplyst, Villa, parcel- og rækkehuse, Kontor og erhverv (ikke produktion)</t>
  </si>
  <si>
    <t>Møgelkærvej  15, 7130 Juelsminde</t>
  </si>
  <si>
    <t>Møgelkær Fyldpladser</t>
  </si>
  <si>
    <t>619-00042</t>
  </si>
  <si>
    <t>Rekreativt/landbrug</t>
  </si>
  <si>
    <t>Træer/græs</t>
  </si>
  <si>
    <t xml:space="preserve">Ok tilgængelighed </t>
  </si>
  <si>
    <t xml:space="preserve"> Andet, Børneinstitution (0-6år)</t>
  </si>
  <si>
    <t>Isenvadvej  15, 7430 Ikast</t>
  </si>
  <si>
    <t>Losseplads Toftlund</t>
  </si>
  <si>
    <t>663-00004</t>
  </si>
  <si>
    <t>Middel, måske ok sti</t>
  </si>
  <si>
    <t>Noget beplantning, ligger inde midt på markområde ellers udmærket</t>
  </si>
  <si>
    <t xml:space="preserve"> Andet, Rekreativt areal og skov</t>
  </si>
  <si>
    <t>TOUSTRUPVEJ , 7870 Roslev</t>
  </si>
  <si>
    <t>FYLDPLADS VED TOUSTRUP</t>
  </si>
  <si>
    <t>777-00002</t>
  </si>
  <si>
    <t>Der er udtaget gasprøver på en mindre del af arealet  der er målt op til 38,5 pct. metan i 2009. Gasmålingerne dækker ikke hele arealet der er ikke udtaget perkolatprøver. Der er ikke deponeret dagrenovation i særlig storgrad men en del haveaffald, pladsne er yngre og mindre.</t>
  </si>
  <si>
    <t>Ligger i forbindelse med noget som ligner en genbrugsstation</t>
  </si>
  <si>
    <t>Branche: 90.02.10 Indsamling af affald</t>
  </si>
  <si>
    <t>Fyldplads, deponering</t>
  </si>
  <si>
    <t>6201666.17</t>
  </si>
  <si>
    <t>Horsensvej 33 , 8766 Nørre Snede</t>
  </si>
  <si>
    <t>V1 og V2 kortlagt</t>
  </si>
  <si>
    <t>Tidligere Fyldplads, Horsensvej 31 og Horsensvej 33</t>
  </si>
  <si>
    <t>625-00076</t>
  </si>
  <si>
    <t>Der er tale om en lille ældre losseplads, hvor der hovedsageligt er deponeret jordfyld og meget lidt dagrenovation. Det er ikke muligt at vurdere det organsike indhold i perkolatet men der er målt for metan på lokaliteten og ikke fundet noget. Der er kun udtaget to metan prøver. Det vurderes at det ikke kan betale sig at gå videre med lokaliteten.</t>
  </si>
  <si>
    <t>Rekreativt/ubenyttet</t>
  </si>
  <si>
    <t>God, stier</t>
  </si>
  <si>
    <t>Ser fin ud?</t>
  </si>
  <si>
    <t>Skibbyvej  950, 8220 Brabrand</t>
  </si>
  <si>
    <t>SKIBBYVEJ, BRABRAND</t>
  </si>
  <si>
    <t>751-00051</t>
  </si>
  <si>
    <t>Ubenyttet/Rekreativt</t>
  </si>
  <si>
    <t>Ok men ikke meget tegn på losseplads</t>
  </si>
  <si>
    <t xml:space="preserve"> Parkeringsplads, vejanlæg, oplagsplads o.l., Landbrug</t>
  </si>
  <si>
    <t>KJELDVEJ , 8800 Viborg</t>
  </si>
  <si>
    <t>LOSSEPLADS OVERLUND</t>
  </si>
  <si>
    <t>791-00006</t>
  </si>
  <si>
    <t>Der er tale om en ældre losseplads, af mindre størrelse hvor der er deponeret dagrenovation. Der mangler en vurdering af kildestyrken eller gas produktionen. Der ses meget svag perkolat furrening umiddelbart under pladsen. Det vurderes at det ikke kan betale sig at gå videre med lokaliteten.</t>
  </si>
  <si>
    <t>Ubenyttet rekreativt</t>
  </si>
  <si>
    <t>Ser ok ud</t>
  </si>
  <si>
    <t xml:space="preserve"> Andre institutioner (ikke børneins. 0-6år), Ikke oplyst, Sommerhus, Kontor og erhverv (ikke produktion), Børneinstitution (0-6år)</t>
  </si>
  <si>
    <t>Kobrovej 2 , 8500 Grenaa</t>
  </si>
  <si>
    <t>GRENÅ ENGE, HESTESTALDEN</t>
  </si>
  <si>
    <t>707-00002</t>
  </si>
  <si>
    <t>Der er deponeret dagrenovation og husholdningsaffald, der er tale om en ældre losseplads, massen er usikker. Der er ikke en repsentatiov perkolatprøve og ingen gasprøver.</t>
  </si>
  <si>
    <t>Ubenyttet/rekreativit</t>
  </si>
  <si>
    <t>En del bevoksning</t>
  </si>
  <si>
    <t>506935.21</t>
  </si>
  <si>
    <t>Frihedevej 7, 7330 Brande</t>
  </si>
  <si>
    <t>Losseplads, Fasterholtvej</t>
  </si>
  <si>
    <t>653-00004</t>
  </si>
  <si>
    <t>Der er tale om en middelaldrende losseplads hvor der er deponeret dagrenovation. Der er ikke en repsentatiov perklatprøve og der er rapporteret at der dannse gas men ikke i hvilken grad. Flere oplysninger villle være en fordel.</t>
  </si>
  <si>
    <t>Tre sektioner med veje imellem, meget let tinlgængelig, med træer på</t>
  </si>
  <si>
    <t>Gl Landevej 1C, 6920 Videbæk</t>
  </si>
  <si>
    <t>Fyldplads Thorhuse</t>
  </si>
  <si>
    <t>681-00019</t>
  </si>
  <si>
    <t>Græs/træer/Buske</t>
  </si>
  <si>
    <t>Ligger midt i fint rekreativt område</t>
  </si>
  <si>
    <t xml:space="preserve"> Andre institutioner (ikke børneins. 0-6år), Ikke oplyst, Andet</t>
  </si>
  <si>
    <t>Beethovensvej 5 , 7500 Holstebro</t>
  </si>
  <si>
    <t>Losseplads Ellebækvej</t>
  </si>
  <si>
    <t>661-00017</t>
  </si>
  <si>
    <t>Lokaliteten er kortlagt på V1 niveau og der er meget lidt tilgængelig information.</t>
  </si>
  <si>
    <t>Ukendt, måske landbrug</t>
  </si>
  <si>
    <t>træer</t>
  </si>
  <si>
    <t>Ser fin ud, lædt tæt på beboelse, en del træer</t>
  </si>
  <si>
    <t>ØSTERLED  39D, 8840 Rødkærsbro</t>
  </si>
  <si>
    <t>V1-kortlagt</t>
  </si>
  <si>
    <t>LOSSEPLADS RØDKJÆRSBRO</t>
  </si>
  <si>
    <t>761-00004</t>
  </si>
  <si>
    <t>Der er tale om en lidt ældre losseplads, der er ingen beskrivelse af affaldets sammensætning og masse.  Der er udtaget gasprøver på hele arealet og der er udtget en prøver i noget som kunne være ufortyndet perkolat men dette er ikke sikkert. Gas undersøgelsen viser op til 29 % metan i prøverne udtaet centralt på lokaliteten.</t>
  </si>
  <si>
    <t>Ligger i industirområde? Er et hul?</t>
  </si>
  <si>
    <t xml:space="preserve"> Andre institutioner (ikke børneins. 0-6år), Andet, Andet</t>
  </si>
  <si>
    <t>Navervej 21C, 7430 Ikast</t>
  </si>
  <si>
    <t>Tidl. fyldplads</t>
  </si>
  <si>
    <t>663-30275</t>
  </si>
  <si>
    <t>Rekreativit</t>
  </si>
  <si>
    <t>Græs/træer/bruske</t>
  </si>
  <si>
    <t>Ligger i et lidt fint rekreativitv omr.</t>
  </si>
  <si>
    <t>Remmerslundvej  42, 8722 Hedensted</t>
  </si>
  <si>
    <t>Losseplads Remmerslundvej, syd</t>
  </si>
  <si>
    <t>613-00006</t>
  </si>
  <si>
    <t>Der er tale om en lille ældre fyldplads, 61 år, som hovedsagerligt har modtaget jordfyld men også mindre mængder husholdningsaffald. Der er ingen perkolat eller gas prøver.</t>
  </si>
  <si>
    <t>Ubentyttet/Eng/P-plads</t>
  </si>
  <si>
    <t>Svært at se losseplads spor og parkering i den ene ende. Måske en vest for det kortlagte areal</t>
  </si>
  <si>
    <t xml:space="preserve"> Andre institutioner (ikke børneins. 0-6år), Ikke oplyst</t>
  </si>
  <si>
    <t>SKIMMINGHØJ  7, SIIM, DOVER, 8680 Ry</t>
  </si>
  <si>
    <t>SKIMMINGHØJ 7, SIIM, DOVER</t>
  </si>
  <si>
    <t>737-00008</t>
  </si>
  <si>
    <t>Ubenyttet/p-plads</t>
  </si>
  <si>
    <t>Græs/ingen</t>
  </si>
  <si>
    <t>Ser ok ud, Parkeringsplads på noget af arealet</t>
  </si>
  <si>
    <t xml:space="preserve"> Landbrug, Landbrug, Parkeringsplads, vejanlæg, oplagsplads o.l., Landbrug, Kontor og erhverv (ikke produktion)</t>
  </si>
  <si>
    <t>Borgdalsvej  4 og Linåvej 10, (tidligere Hårup Byga, 8600 Silkeborg</t>
  </si>
  <si>
    <t>743-00008</t>
  </si>
  <si>
    <t>Alder middel, der er deponeret dagrenovation og der er tale om en relativt stor losseplads. Der er ,målt op til 74,7 pct metan i gassen i 1998 og senest i 2006 er der målt 68 pct metan. Der er målt flere steder på lokaliteten.</t>
  </si>
  <si>
    <t>Ser fin ud tilgængelig via stier</t>
  </si>
  <si>
    <t>Aktiviteter: Losseplads</t>
  </si>
  <si>
    <t>Tidligere afværge pumpning</t>
  </si>
  <si>
    <t xml:space="preserve">Færgevejen 0   </t>
  </si>
  <si>
    <t>SØHUSVEJ BØGEHØJ</t>
  </si>
  <si>
    <t>701-00002</t>
  </si>
  <si>
    <t>Vej/Ubenyttet</t>
  </si>
  <si>
    <t>Stor del af arelate er vej, ingen tegn på losseplads på resten</t>
  </si>
  <si>
    <t xml:space="preserve"> Alment tilgængeligt område, Andet, Andet, Parkeringsplads, vejanlæg, oplagsplads o.l.</t>
  </si>
  <si>
    <t>Spættevej 5, 8800 Viborg</t>
  </si>
  <si>
    <t>FYLDPLADS LISEBORG</t>
  </si>
  <si>
    <t>791-00009</t>
  </si>
  <si>
    <t>Der er tale om en meget gammel lokalitet og perkoatete er af lav til middel styrke. Det vurderes at det ikke kan betale sig at gå videre med lokaliteten.</t>
  </si>
  <si>
    <t>Rekreativt/skov</t>
  </si>
  <si>
    <t>Meget beplantning, der går en sti tværs igennem</t>
  </si>
  <si>
    <t>Kærvej 2 , 8500 Grenaa</t>
  </si>
  <si>
    <t>GRENÅ ENGE, SKOVEN</t>
  </si>
  <si>
    <t>707-00003</t>
  </si>
  <si>
    <t>Der er tale om en gammel losseplads, med en rimeligt stor masse hvor der er deponeret orgaisk materiale. Perkolatet er kraftigt.</t>
  </si>
  <si>
    <t>Beliggende i forbindelse med genbrugsstation</t>
  </si>
  <si>
    <t>Vesterhede 12 , 6950 Ringkøbing</t>
  </si>
  <si>
    <t>Losseplads Vesterhede</t>
  </si>
  <si>
    <t>667-00016</t>
  </si>
  <si>
    <t>Genbrugsstation?Ubenyttet?</t>
  </si>
  <si>
    <t>Noget af arealet er befæstet men en del ser fitn ud</t>
  </si>
  <si>
    <t xml:space="preserve"> Offentlig, Offentlig, Offentlig, Offentlig, Offentlig, Offentlig, Offentlig, Offentlig, Offentlig, Offentlig, Offentlig</t>
  </si>
  <si>
    <t xml:space="preserve"> Andre institutioner (ikke børneins. 0-6år), Industri (produktion), Andet, Andet, Industri (produktion), Andet, Andet, Andet, Andet, Andet, Andet, Andet, Andet</t>
  </si>
  <si>
    <t>Kastengevej  5, 6950 Ringkøbing</t>
  </si>
  <si>
    <t>Losseplads Kastengevej</t>
  </si>
  <si>
    <t>667-00017</t>
  </si>
  <si>
    <t>Der er tale om en stor men ældre lossplads, hvor der er deponeret dagrenovation. Der er målt middelstyrke perkolat men op til 61 % metan i gassen (2002). Der er målt gas tæt og over hele lossepladsen og der er er tale om et større gasproducerende areal.  Det vurderes derofr at lokaliteten er egnet.</t>
  </si>
  <si>
    <t>Ser fin ud, lidt tæt på bolig kvarter</t>
  </si>
  <si>
    <t>Eksisterende gasafværge</t>
  </si>
  <si>
    <t xml:space="preserve"> Industri (produktion)</t>
  </si>
  <si>
    <t>Glattrupvej , 7800 Skive</t>
  </si>
  <si>
    <t>LOSSEPLADS, GLATTRUP</t>
  </si>
  <si>
    <t>779-00002</t>
  </si>
  <si>
    <t>Ubenyttet/rekreativit område</t>
  </si>
  <si>
    <t>Ser ok ud men ligger midt i beboet område</t>
  </si>
  <si>
    <t xml:space="preserve"> Offentlig, Offentlig, Offentlig, Offentlig</t>
  </si>
  <si>
    <t xml:space="preserve"> Ubenyttet, Andet, Ubenyttet, Andet, Ubenyttet, Andet, Ubenyttet, Andet</t>
  </si>
  <si>
    <t>Rypevej 1C, 8700 Horsens</t>
  </si>
  <si>
    <t>LOSSEPLADS, RYPEVEJ</t>
  </si>
  <si>
    <t>615-00006</t>
  </si>
  <si>
    <t>Bebygget i nordlig ende</t>
  </si>
  <si>
    <t>Ser fin ud</t>
  </si>
  <si>
    <t>Bølling sø</t>
  </si>
  <si>
    <t>Kragelundvej 4A, 7442 Engesvang</t>
  </si>
  <si>
    <t>Losseplads Mosevej</t>
  </si>
  <si>
    <t>663-00014</t>
  </si>
  <si>
    <t>Der er en god undersøgelse. Affaldet er ældre, og der er deponeret dagrenovation, kloakslam  og haveaffald. Undersøgelsen viser middel til lave gasværdier (16,4 pct.) i 1991 og perklate af middelstyrke. Beregninger viser at gasmængden er aftagende.</t>
  </si>
  <si>
    <t>Skov/eng</t>
  </si>
  <si>
    <t>Ser ok ud, stisystem på pladsen</t>
  </si>
  <si>
    <t xml:space="preserve">Aktiviteter: Losseplads, fyldplads, deponering, aktiviteter vedr. jord og affald, fra: 1962, 1978, Fra: 1976, 1978, 1982, Stof: Lossepladsgas, </t>
  </si>
  <si>
    <t>Perkolatoppumpning</t>
  </si>
  <si>
    <t>Ølstedvej  18A, 8382 Hinnerup</t>
  </si>
  <si>
    <t>ØLSTEDVEJ 18A</t>
  </si>
  <si>
    <t>713-00001</t>
  </si>
  <si>
    <t>Der invindes gas fra pladsen og der er målt op til ca. 50 % metan i den invundne gas (måske fra flere kilder). Perkolatet indikerer at der sker nedbrydning i pladsen men også at alt let omsætteligt org. Matr. Ikke er nedbrudt. Der ertale om en yngre losseplads. Der mangler et estimat at affaldsmassen og sammensætningen er kun beskrevet for en kortere periode.</t>
  </si>
  <si>
    <t>Ser rigtig fin ud</t>
  </si>
  <si>
    <t>Fra: 1982, Til: 1999, 2001, Stof: Lossepladsgas</t>
  </si>
  <si>
    <t xml:space="preserve"> Industri (produktion), Kontor og erhverv (ikke produktion), Andet, Kontor og erhverv (ikke produktion), Parkeringsplads, vejanlæg, oplagsplads o.l., Andet</t>
  </si>
  <si>
    <t>Ørneborgvej 34 , 8900 Randers C</t>
  </si>
  <si>
    <t>ØRNEBORGVEJ LOSSEPLADS</t>
  </si>
  <si>
    <t>731-00021</t>
  </si>
  <si>
    <t>Der er et estimat af masee, sammensætning og alder for affaldet men det er vanskeligt at linke resulateterne fra div. vandprøver til perkolatet og der er ikke målt. Gas. Det berættes at der nogen steder er vanskeligt at få træer til at gro.</t>
  </si>
  <si>
    <t>Genbrugsstation?</t>
  </si>
  <si>
    <t>Ingen/græs</t>
  </si>
  <si>
    <t>En del af viborg genbrugsstation</t>
  </si>
  <si>
    <t>Stof: Lossepladsperkolat</t>
  </si>
  <si>
    <t xml:space="preserve"> Ubenyttet, Ikke alment tilgængeligt, Andet, Landbrug, Børneinstitution (0-6år), Industri (produktion), Andet, Kontor og erhverv (ikke produktion), Andet, Parkeringsplads, vejanlæg, oplagsplads o.l., Landbrug, Børneinstitution (0-6år)</t>
  </si>
  <si>
    <t>Kapt. Undalls Vej 1 , 8800 Viborg</t>
  </si>
  <si>
    <t>VIBORG LOSSEPLADS</t>
  </si>
  <si>
    <t>791-00001</t>
  </si>
  <si>
    <t>Lossepladsens er gammel 47,5 år, der er deponeret dagrenovation og der er tale om en relativet stor lokalitet. Det er usikkert om vandprøverne representerer ufortyndet perkolat, men der er tale om ret lave værdier.</t>
  </si>
  <si>
    <t>Lidt beboelse, ukendt?</t>
  </si>
  <si>
    <t>Græs/træer/buske</t>
  </si>
  <si>
    <t>Lidt mindre? huse på grunden ellers fin</t>
  </si>
  <si>
    <t>Fra: 1989</t>
  </si>
  <si>
    <t xml:space="preserve"> Andet, Andre institutioner (ikke børneins. 0-6år)</t>
  </si>
  <si>
    <t>LL TORUPVEJ  1, 8832 Skals</t>
  </si>
  <si>
    <t>LOSSEPLADS VED ULBJERG</t>
  </si>
  <si>
    <t>775-00001</t>
  </si>
  <si>
    <t>Der er tale om affald af lidt ældre dato, men også om en lokalitet som er benyttet som fyldplds efter nedlukning aflossepladsen, hvorfor der er lidt ussikkherhed omkring affaldets sammensætning, masse og alder. Der er udtaget prøver i perkolatet som viser et  lidt ældre perkolat hvilket stemmer godt overens med beskrivelsen af affaldet.</t>
  </si>
  <si>
    <t>Ser fin ud, mange træer</t>
  </si>
  <si>
    <t xml:space="preserve"> Industri (produktion), Kontor og erhverv (ikke produktion), Industri (produktion)</t>
  </si>
  <si>
    <t>Bjerrevej 92A, 8840 Rødkærsbro</t>
  </si>
  <si>
    <t>LOSSEPLADS FÅRUP</t>
  </si>
  <si>
    <t>761-00001</t>
  </si>
  <si>
    <t>Der mangler information om affaldets sammensætnin og mængde og der er ikke udtaget prøver i perkolat eller gas. Der mangler en egentlig rapport om lpssepladsen.</t>
  </si>
  <si>
    <t>Suderholmen  20a, 8900 Randers C</t>
  </si>
  <si>
    <t>SUDERHOLMEN</t>
  </si>
  <si>
    <t>731-00001</t>
  </si>
  <si>
    <t>Der har været/er gas invinding på lokaliteten, og der er målt høje koncentrationer af metan (70 %) i 1992. Affaldsmængden og sammensætningen er velbeskrevet. Mange af informationerne er fra 1992 og kan have behov for at blive opdaterede.</t>
  </si>
  <si>
    <t>Træer/krat</t>
  </si>
  <si>
    <t>Meget fint stisystem på toppne, kan ikke finde ud af om det har en funktion</t>
  </si>
  <si>
    <t xml:space="preserve"> Ikke oplyst, Industri (produktion), Kontor og erhverv (ikke produktion)</t>
  </si>
  <si>
    <t>Pindsmøllevej 13 , 8362 Hørning</t>
  </si>
  <si>
    <t>EDSLEV LOSSEPLADS</t>
  </si>
  <si>
    <t>751-01624</t>
  </si>
  <si>
    <t>ton</t>
  </si>
  <si>
    <t>År</t>
  </si>
  <si>
    <t>VMR kommentarer</t>
  </si>
  <si>
    <t>Information fra dubletter</t>
  </si>
  <si>
    <t>Kommentarer fra regionernes KS</t>
  </si>
  <si>
    <t>Region</t>
  </si>
  <si>
    <t>Ejerforholdtype</t>
  </si>
  <si>
    <t>Nuværende anvendelser</t>
  </si>
  <si>
    <t>AutoNatur2000</t>
  </si>
  <si>
    <t>AutoOSD</t>
  </si>
  <si>
    <t>AutoIndvindingsopland</t>
  </si>
  <si>
    <t>Undersoegt</t>
  </si>
  <si>
    <t>NyVurderetNatur2000</t>
  </si>
  <si>
    <t>NyVurderetOSD</t>
  </si>
  <si>
    <t>NyVurderetIndvindingsopland</t>
  </si>
  <si>
    <t>Filter - Stof</t>
  </si>
  <si>
    <t>til</t>
  </si>
  <si>
    <t>fra</t>
  </si>
  <si>
    <t>Filter - Branche</t>
  </si>
  <si>
    <t>Filter - Aktiviteter</t>
  </si>
  <si>
    <t>Y-koordinat</t>
  </si>
  <si>
    <t>X-koordinat</t>
  </si>
  <si>
    <t>StatusArealm2</t>
  </si>
  <si>
    <t>HovedAdresse</t>
  </si>
  <si>
    <t>LokalitetsStatus</t>
  </si>
  <si>
    <t>Filter - Lokalitetsnavn</t>
  </si>
  <si>
    <t>LokalitetsNavn</t>
  </si>
  <si>
    <t>LokalitetsNummer</t>
  </si>
  <si>
    <t>Sum</t>
  </si>
  <si>
    <t>Middel 3 Fysiske forhold</t>
  </si>
  <si>
    <t>Masse</t>
  </si>
  <si>
    <t>Alder</t>
  </si>
  <si>
    <t>Begrundelse</t>
  </si>
  <si>
    <t>Kategori</t>
  </si>
  <si>
    <t>Øvrig arealanvendelse</t>
  </si>
  <si>
    <t>Tilgængelighed</t>
  </si>
  <si>
    <t>Beplantning</t>
  </si>
  <si>
    <t>Kommentar</t>
  </si>
  <si>
    <t>Egnethed</t>
  </si>
  <si>
    <t>Fase 0B</t>
  </si>
  <si>
    <t>GIS Screening</t>
  </si>
  <si>
    <t>FASE 0A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</si>
</sst>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 #,##0_ ;_ * \-#,##0_ ;_ * &quot;-&quot;??_ ;_ @_ "/>
  </numFmts>
  <fonts count="7"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1"/>
      <name val="Calibri"/>
      <family val="2"/>
      <scheme val="minor"/>
    </font>
    <font>
      <b/>
      <sz val="11"/>
      <name val="Calibri"/>
      <family val="2"/>
      <scheme val="minor"/>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3" tint="0.59999389629810485"/>
        <bgColor indexed="64"/>
      </patternFill>
    </fill>
    <fill>
      <patternFill patternType="solid">
        <fgColor theme="6"/>
        <bgColor indexed="64"/>
      </patternFill>
    </fill>
    <fill>
      <patternFill patternType="solid">
        <fgColor rgb="FFFFFF00"/>
        <bgColor indexed="64"/>
      </patternFill>
    </fill>
    <fill>
      <patternFill patternType="solid">
        <fgColor theme="0" tint="-0.34998626667073579"/>
        <bgColor indexed="64"/>
      </patternFill>
    </fill>
  </fills>
  <borders count="10">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5">
    <xf numFmtId="0" fontId="0" fillId="0" borderId="0"/>
    <xf numFmtId="16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cellStyleXfs>
  <cellXfs count="50">
    <xf numFmtId="0" fontId="0" fillId="0" borderId="0" xfId="0"/>
    <xf numFmtId="0" fontId="0" fillId="0" borderId="0" xfId="0" applyAlignment="1">
      <alignment horizontal="right"/>
    </xf>
    <xf numFmtId="0" fontId="0" fillId="0" borderId="1" xfId="0" applyBorder="1"/>
    <xf numFmtId="165" fontId="0" fillId="0" borderId="1" xfId="1" applyNumberFormat="1" applyFont="1" applyBorder="1" applyAlignment="1">
      <alignment horizontal="right"/>
    </xf>
    <xf numFmtId="0" fontId="0" fillId="0" borderId="0" xfId="0" applyAlignment="1">
      <alignment horizontal="left"/>
    </xf>
    <xf numFmtId="0" fontId="0" fillId="0" borderId="1" xfId="0" applyFill="1" applyBorder="1"/>
    <xf numFmtId="0" fontId="0" fillId="5" borderId="0" xfId="0" applyFill="1"/>
    <xf numFmtId="0" fontId="0" fillId="5" borderId="0" xfId="0" applyFill="1" applyAlignment="1">
      <alignment horizontal="right"/>
    </xf>
    <xf numFmtId="0" fontId="0" fillId="5" borderId="0" xfId="0" applyFill="1" applyBorder="1"/>
    <xf numFmtId="165" fontId="0" fillId="0" borderId="0" xfId="1" applyNumberFormat="1" applyFont="1" applyAlignment="1">
      <alignment horizontal="right"/>
    </xf>
    <xf numFmtId="0" fontId="2" fillId="2" borderId="0" xfId="2" applyBorder="1"/>
    <xf numFmtId="0" fontId="0" fillId="0" borderId="0" xfId="0" applyFill="1" applyBorder="1"/>
    <xf numFmtId="0" fontId="3" fillId="3" borderId="0" xfId="3"/>
    <xf numFmtId="0" fontId="0" fillId="0" borderId="0" xfId="0" applyFill="1"/>
    <xf numFmtId="0" fontId="0" fillId="6" borderId="0" xfId="0" applyFill="1"/>
    <xf numFmtId="1" fontId="0" fillId="0" borderId="0" xfId="0" applyNumberFormat="1"/>
    <xf numFmtId="0" fontId="4" fillId="4" borderId="0" xfId="4"/>
    <xf numFmtId="0" fontId="0" fillId="7" borderId="0" xfId="0" applyFill="1"/>
    <xf numFmtId="0" fontId="4" fillId="4" borderId="0" xfId="4" applyBorder="1"/>
    <xf numFmtId="0" fontId="0" fillId="8" borderId="0" xfId="0" applyFill="1"/>
    <xf numFmtId="0" fontId="0" fillId="8" borderId="0" xfId="0" applyFill="1" applyAlignment="1">
      <alignment horizontal="right"/>
    </xf>
    <xf numFmtId="1" fontId="0" fillId="8" borderId="0" xfId="0" applyNumberFormat="1" applyFill="1"/>
    <xf numFmtId="1" fontId="0" fillId="6" borderId="0" xfId="0" applyNumberFormat="1" applyFill="1"/>
    <xf numFmtId="165" fontId="0" fillId="0" borderId="0" xfId="1" applyNumberFormat="1" applyFont="1"/>
    <xf numFmtId="0" fontId="4" fillId="8" borderId="0" xfId="4" applyFill="1"/>
    <xf numFmtId="0" fontId="0" fillId="0" borderId="3" xfId="0" applyBorder="1"/>
    <xf numFmtId="0" fontId="0" fillId="0" borderId="3" xfId="0" applyBorder="1" applyAlignment="1">
      <alignment horizontal="right" vertical="top"/>
    </xf>
    <xf numFmtId="0" fontId="5" fillId="0" borderId="0" xfId="0" applyFont="1"/>
    <xf numFmtId="1" fontId="5" fillId="0" borderId="0" xfId="0" applyNumberFormat="1" applyFont="1"/>
    <xf numFmtId="0" fontId="5" fillId="0" borderId="3" xfId="0" applyFont="1" applyFill="1" applyBorder="1"/>
    <xf numFmtId="0" fontId="5" fillId="0" borderId="3" xfId="0" applyFont="1" applyBorder="1"/>
    <xf numFmtId="0" fontId="5" fillId="0" borderId="3" xfId="0" applyFont="1" applyBorder="1" applyAlignment="1">
      <alignment horizontal="left" vertical="top"/>
    </xf>
    <xf numFmtId="0" fontId="5" fillId="0" borderId="0" xfId="0" applyFont="1" applyBorder="1" applyAlignment="1">
      <alignment horizontal="center"/>
    </xf>
    <xf numFmtId="0" fontId="0" fillId="0" borderId="1" xfId="0" applyBorder="1" applyAlignment="1">
      <alignment horizontal="center" wrapText="1"/>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xf>
    <xf numFmtId="0" fontId="0" fillId="8" borderId="0" xfId="0" applyFill="1" applyAlignment="1">
      <alignment horizontal="left" wrapText="1"/>
    </xf>
    <xf numFmtId="0" fontId="0" fillId="0" borderId="2" xfId="0" applyBorder="1" applyAlignment="1">
      <alignment horizontal="left" wrapText="1"/>
    </xf>
    <xf numFmtId="0" fontId="5" fillId="0" borderId="0" xfId="0" applyFont="1" applyBorder="1" applyAlignment="1">
      <alignment horizontal="center"/>
    </xf>
    <xf numFmtId="0" fontId="5" fillId="0" borderId="3" xfId="0" applyFont="1" applyBorder="1" applyAlignment="1">
      <alignment horizontal="center"/>
    </xf>
    <xf numFmtId="0" fontId="5" fillId="0" borderId="3" xfId="0" applyFont="1" applyFill="1" applyBorder="1" applyAlignment="1">
      <alignment horizontal="center"/>
    </xf>
    <xf numFmtId="0" fontId="6" fillId="0" borderId="9" xfId="0" applyFont="1" applyBorder="1" applyAlignment="1">
      <alignment horizontal="center"/>
    </xf>
    <xf numFmtId="0" fontId="6" fillId="0" borderId="6" xfId="0" applyFont="1" applyBorder="1" applyAlignment="1">
      <alignment horizontal="center"/>
    </xf>
    <xf numFmtId="0" fontId="6" fillId="0" borderId="8" xfId="0" applyFont="1" applyBorder="1" applyAlignment="1">
      <alignment horizontal="center"/>
    </xf>
    <xf numFmtId="0" fontId="6" fillId="0" borderId="2" xfId="0" applyFont="1" applyBorder="1" applyAlignment="1">
      <alignment horizontal="center"/>
    </xf>
    <xf numFmtId="0" fontId="6" fillId="0" borderId="7" xfId="0" applyFont="1" applyBorder="1" applyAlignment="1">
      <alignment horizontal="center"/>
    </xf>
    <xf numFmtId="0" fontId="6" fillId="0" borderId="5" xfId="0" applyFont="1" applyBorder="1" applyAlignment="1">
      <alignment horizontal="center"/>
    </xf>
    <xf numFmtId="0" fontId="6" fillId="0" borderId="1" xfId="0" applyFont="1" applyBorder="1" applyAlignment="1">
      <alignment horizontal="center"/>
    </xf>
    <xf numFmtId="0" fontId="6" fillId="0" borderId="4" xfId="0" applyFont="1" applyBorder="1" applyAlignment="1">
      <alignment horizontal="center"/>
    </xf>
  </cellXfs>
  <cellStyles count="5">
    <cellStyle name="God" xfId="2" builtinId="26"/>
    <cellStyle name="Komma" xfId="1" builtinId="3"/>
    <cellStyle name="Neutral" xfId="4" builtinId="28"/>
    <cellStyle name="Normal" xfId="0" builtinId="0"/>
    <cellStyle name="Ugyldig" xfId="3" builtinId="27"/>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9"/>
  <sheetViews>
    <sheetView tabSelected="1" topLeftCell="AD40" workbookViewId="0">
      <selection activeCell="AG43" sqref="AG43"/>
    </sheetView>
  </sheetViews>
  <sheetFormatPr defaultRowHeight="14.4" x14ac:dyDescent="0.3"/>
  <cols>
    <col min="1" max="1" width="12.109375" customWidth="1"/>
    <col min="2" max="2" width="16.109375" customWidth="1"/>
    <col min="7" max="7" width="10" bestFit="1" customWidth="1"/>
    <col min="8" max="8" width="12" bestFit="1" customWidth="1"/>
    <col min="24" max="24" width="22" customWidth="1"/>
    <col min="28" max="28" width="14.44140625" customWidth="1"/>
    <col min="29" max="29" width="11.6640625" bestFit="1" customWidth="1"/>
    <col min="30" max="30" width="14.88671875" bestFit="1" customWidth="1"/>
    <col min="31" max="32" width="28" bestFit="1" customWidth="1"/>
    <col min="33" max="33" width="23.109375" customWidth="1"/>
    <col min="38" max="38" width="10.44140625" customWidth="1"/>
    <col min="39" max="39" width="17.44140625" style="1" customWidth="1"/>
    <col min="42" max="42" width="18.88671875" bestFit="1" customWidth="1"/>
    <col min="43" max="43" width="24" bestFit="1" customWidth="1"/>
    <col min="44" max="44" width="23.109375" bestFit="1" customWidth="1"/>
    <col min="45" max="45" width="10.33203125" bestFit="1" customWidth="1"/>
  </cols>
  <sheetData>
    <row r="1" spans="1:47" x14ac:dyDescent="0.3">
      <c r="A1" s="39" t="s">
        <v>355</v>
      </c>
      <c r="B1" s="39"/>
      <c r="C1" s="39"/>
      <c r="D1" s="39"/>
      <c r="E1" s="39"/>
      <c r="F1" s="39"/>
      <c r="G1" s="39"/>
      <c r="H1" s="39"/>
      <c r="I1" s="39"/>
      <c r="J1" s="39"/>
      <c r="K1" s="39"/>
      <c r="L1" s="39"/>
      <c r="M1" s="39"/>
      <c r="N1" s="39"/>
      <c r="O1" s="39"/>
      <c r="P1" s="39"/>
      <c r="Q1" s="39"/>
      <c r="R1" s="39"/>
      <c r="S1" s="39"/>
      <c r="T1" s="39"/>
      <c r="U1" s="39"/>
      <c r="V1" s="39"/>
      <c r="W1" s="39"/>
      <c r="X1" s="39"/>
      <c r="Y1" s="39"/>
      <c r="Z1" s="39"/>
      <c r="AA1" s="39"/>
      <c r="AB1" s="40" t="s">
        <v>354</v>
      </c>
      <c r="AC1" s="40"/>
      <c r="AD1" s="40"/>
      <c r="AE1" s="40"/>
      <c r="AF1" s="40"/>
      <c r="AG1" s="40" t="s">
        <v>353</v>
      </c>
      <c r="AH1" s="40"/>
      <c r="AI1" s="40"/>
      <c r="AJ1" s="40"/>
      <c r="AK1" s="40"/>
      <c r="AL1" s="40"/>
      <c r="AM1" s="40"/>
    </row>
    <row r="2" spans="1:47" x14ac:dyDescent="0.3">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40" t="s">
        <v>352</v>
      </c>
      <c r="AC2" s="41" t="s">
        <v>351</v>
      </c>
      <c r="AD2" s="41" t="s">
        <v>350</v>
      </c>
      <c r="AE2" s="41" t="s">
        <v>349</v>
      </c>
      <c r="AF2" s="41" t="s">
        <v>348</v>
      </c>
      <c r="AG2" s="42" t="s">
        <v>347</v>
      </c>
      <c r="AH2" s="44" t="s">
        <v>346</v>
      </c>
      <c r="AI2" s="45"/>
      <c r="AJ2" s="45"/>
      <c r="AK2" s="46"/>
      <c r="AL2" s="31" t="s">
        <v>345</v>
      </c>
      <c r="AM2" s="31" t="s">
        <v>344</v>
      </c>
      <c r="AO2" s="30" t="s">
        <v>1</v>
      </c>
      <c r="AP2" s="30" t="s">
        <v>53</v>
      </c>
      <c r="AQ2" s="30" t="s">
        <v>82</v>
      </c>
      <c r="AR2" s="30" t="s">
        <v>343</v>
      </c>
      <c r="AS2" s="30" t="s">
        <v>22</v>
      </c>
      <c r="AT2" s="29" t="s">
        <v>342</v>
      </c>
    </row>
    <row r="3" spans="1:47" x14ac:dyDescent="0.3">
      <c r="A3" s="27" t="s">
        <v>341</v>
      </c>
      <c r="B3" s="27" t="s">
        <v>340</v>
      </c>
      <c r="C3" s="27" t="s">
        <v>339</v>
      </c>
      <c r="D3" s="27" t="s">
        <v>338</v>
      </c>
      <c r="E3" s="27" t="s">
        <v>337</v>
      </c>
      <c r="F3" s="28" t="s">
        <v>336</v>
      </c>
      <c r="G3" s="27" t="s">
        <v>335</v>
      </c>
      <c r="H3" s="27" t="s">
        <v>334</v>
      </c>
      <c r="I3" s="27" t="s">
        <v>333</v>
      </c>
      <c r="J3" s="27" t="s">
        <v>332</v>
      </c>
      <c r="K3" s="27" t="s">
        <v>331</v>
      </c>
      <c r="L3" s="27" t="s">
        <v>330</v>
      </c>
      <c r="M3" s="27" t="s">
        <v>329</v>
      </c>
      <c r="N3" s="27" t="s">
        <v>328</v>
      </c>
      <c r="O3" s="27" t="s">
        <v>327</v>
      </c>
      <c r="P3" s="27" t="s">
        <v>326</v>
      </c>
      <c r="Q3" s="27" t="s">
        <v>325</v>
      </c>
      <c r="R3" s="27" t="s">
        <v>324</v>
      </c>
      <c r="S3" s="27" t="s">
        <v>323</v>
      </c>
      <c r="T3" s="27" t="s">
        <v>322</v>
      </c>
      <c r="U3" s="27" t="s">
        <v>321</v>
      </c>
      <c r="V3" s="27" t="s">
        <v>320</v>
      </c>
      <c r="W3" s="27" t="s">
        <v>319</v>
      </c>
      <c r="X3" s="27" t="s">
        <v>318</v>
      </c>
      <c r="Y3" s="27" t="s">
        <v>317</v>
      </c>
      <c r="Z3" s="27" t="s">
        <v>316</v>
      </c>
      <c r="AA3" s="27"/>
      <c r="AB3" s="40"/>
      <c r="AC3" s="41"/>
      <c r="AD3" s="41"/>
      <c r="AE3" s="41"/>
      <c r="AF3" s="41"/>
      <c r="AG3" s="43"/>
      <c r="AH3" s="47"/>
      <c r="AI3" s="48"/>
      <c r="AJ3" s="48"/>
      <c r="AK3" s="49"/>
      <c r="AL3" s="26" t="s">
        <v>315</v>
      </c>
      <c r="AM3" s="26" t="s">
        <v>314</v>
      </c>
      <c r="AO3" s="25"/>
      <c r="AP3" s="25"/>
      <c r="AQ3" s="25"/>
      <c r="AR3" s="25"/>
      <c r="AS3" s="25"/>
      <c r="AT3" s="25"/>
    </row>
    <row r="4" spans="1:47" ht="107.25" customHeight="1" x14ac:dyDescent="0.3">
      <c r="A4" t="s">
        <v>313</v>
      </c>
      <c r="B4" t="s">
        <v>312</v>
      </c>
      <c r="C4" t="s">
        <v>312</v>
      </c>
      <c r="D4" t="s">
        <v>39</v>
      </c>
      <c r="E4" t="s">
        <v>311</v>
      </c>
      <c r="F4" s="15">
        <v>204569</v>
      </c>
      <c r="G4">
        <v>563804</v>
      </c>
      <c r="H4">
        <v>621838000000</v>
      </c>
      <c r="I4" t="s">
        <v>37</v>
      </c>
      <c r="J4" t="s">
        <v>36</v>
      </c>
      <c r="K4" t="s">
        <v>35</v>
      </c>
      <c r="L4" t="s">
        <v>35</v>
      </c>
      <c r="M4" t="s">
        <v>66</v>
      </c>
      <c r="N4" t="s">
        <v>33</v>
      </c>
      <c r="O4" t="s">
        <v>33</v>
      </c>
      <c r="P4" t="s">
        <v>33</v>
      </c>
      <c r="Q4" t="s">
        <v>34</v>
      </c>
      <c r="R4" t="s">
        <v>34</v>
      </c>
      <c r="S4" t="s">
        <v>34</v>
      </c>
      <c r="T4" t="s">
        <v>33</v>
      </c>
      <c r="U4" t="s">
        <v>310</v>
      </c>
      <c r="V4" t="s">
        <v>31</v>
      </c>
      <c r="W4" t="s">
        <v>30</v>
      </c>
      <c r="Y4" t="s">
        <v>74</v>
      </c>
      <c r="AB4" s="14" t="s">
        <v>1</v>
      </c>
      <c r="AC4" t="s">
        <v>309</v>
      </c>
      <c r="AD4" t="s">
        <v>308</v>
      </c>
      <c r="AE4" t="s">
        <v>1</v>
      </c>
      <c r="AF4" t="s">
        <v>54</v>
      </c>
      <c r="AG4" s="10" t="s">
        <v>1</v>
      </c>
      <c r="AH4" s="38" t="s">
        <v>307</v>
      </c>
      <c r="AI4" s="38"/>
      <c r="AJ4" s="38"/>
      <c r="AK4" s="38"/>
      <c r="AL4">
        <v>29.5</v>
      </c>
      <c r="AM4" s="9">
        <v>2000000</v>
      </c>
      <c r="AO4">
        <f>COUNTIF($AG$4:$AG$49,"God")</f>
        <v>6</v>
      </c>
      <c r="AP4">
        <f>COUNTIF($AG$4:$AG$49,"Middel 1 Ringe data")</f>
        <v>13</v>
      </c>
      <c r="AQ4">
        <f>COUNTIF($AG$4:$AG$49,"Middel 2 Middel lokalitet")</f>
        <v>7</v>
      </c>
      <c r="AR4">
        <f>COUNTIF($AG$4:$AG$49,"Middel 3 Fysiske forhold")</f>
        <v>0</v>
      </c>
      <c r="AS4">
        <f>COUNTIF($AG$4:$AG$49,"Ikke egnet")</f>
        <v>9</v>
      </c>
      <c r="AT4">
        <f>SUM(AO4:AS4)</f>
        <v>35</v>
      </c>
      <c r="AU4">
        <f>AB43-AT4</f>
        <v>-35</v>
      </c>
    </row>
    <row r="5" spans="1:47" ht="77.25" customHeight="1" x14ac:dyDescent="0.3">
      <c r="A5" s="14" t="s">
        <v>306</v>
      </c>
      <c r="B5" s="14" t="s">
        <v>305</v>
      </c>
      <c r="C5" s="14" t="s">
        <v>35</v>
      </c>
      <c r="D5" s="14" t="s">
        <v>39</v>
      </c>
      <c r="E5" s="14" t="s">
        <v>304</v>
      </c>
      <c r="F5" s="22">
        <v>190767</v>
      </c>
      <c r="G5" s="14">
        <v>565074</v>
      </c>
      <c r="H5" s="14">
        <v>625718000000</v>
      </c>
      <c r="I5" s="14" t="s">
        <v>37</v>
      </c>
      <c r="J5" s="14" t="s">
        <v>36</v>
      </c>
      <c r="K5" s="14">
        <v>1946</v>
      </c>
      <c r="L5" s="14">
        <v>1982</v>
      </c>
      <c r="M5" s="14" t="s">
        <v>66</v>
      </c>
      <c r="N5" s="14" t="s">
        <v>33</v>
      </c>
      <c r="O5" s="14" t="s">
        <v>33</v>
      </c>
      <c r="P5" s="14" t="s">
        <v>33</v>
      </c>
      <c r="Q5" s="14" t="s">
        <v>34</v>
      </c>
      <c r="R5" s="14" t="s">
        <v>33</v>
      </c>
      <c r="S5" s="14" t="s">
        <v>33</v>
      </c>
      <c r="T5" s="14" t="s">
        <v>33</v>
      </c>
      <c r="U5" s="14" t="s">
        <v>32</v>
      </c>
      <c r="V5" s="14" t="s">
        <v>31</v>
      </c>
      <c r="W5" s="14" t="s">
        <v>30</v>
      </c>
      <c r="X5" s="14" t="s">
        <v>268</v>
      </c>
      <c r="Y5" s="14" t="s">
        <v>29</v>
      </c>
      <c r="Z5" s="14"/>
      <c r="AB5" s="14" t="s">
        <v>1</v>
      </c>
      <c r="AC5" s="13" t="s">
        <v>273</v>
      </c>
      <c r="AD5" s="13" t="s">
        <v>56</v>
      </c>
      <c r="AE5" s="13" t="s">
        <v>1</v>
      </c>
      <c r="AF5" s="13" t="s">
        <v>99</v>
      </c>
      <c r="AG5" s="16" t="s">
        <v>53</v>
      </c>
      <c r="AH5" s="34" t="s">
        <v>303</v>
      </c>
      <c r="AI5" s="34"/>
      <c r="AJ5" s="34"/>
      <c r="AK5" s="34"/>
      <c r="AL5">
        <v>18</v>
      </c>
      <c r="AM5" s="1" t="s">
        <v>42</v>
      </c>
    </row>
    <row r="6" spans="1:47" ht="150" customHeight="1" x14ac:dyDescent="0.3">
      <c r="A6" t="s">
        <v>302</v>
      </c>
      <c r="B6" t="s">
        <v>301</v>
      </c>
      <c r="C6" t="s">
        <v>301</v>
      </c>
      <c r="D6" t="s">
        <v>39</v>
      </c>
      <c r="E6" t="s">
        <v>300</v>
      </c>
      <c r="F6" s="15">
        <v>113251</v>
      </c>
      <c r="G6">
        <v>533637</v>
      </c>
      <c r="H6">
        <v>624538000000</v>
      </c>
      <c r="I6" t="s">
        <v>136</v>
      </c>
      <c r="J6" t="s">
        <v>36</v>
      </c>
      <c r="K6" t="s">
        <v>35</v>
      </c>
      <c r="L6" t="s">
        <v>35</v>
      </c>
      <c r="M6" t="s">
        <v>66</v>
      </c>
      <c r="N6" t="s">
        <v>33</v>
      </c>
      <c r="O6" t="s">
        <v>33</v>
      </c>
      <c r="P6" t="s">
        <v>33</v>
      </c>
      <c r="Q6" t="s">
        <v>34</v>
      </c>
      <c r="R6" t="s">
        <v>33</v>
      </c>
      <c r="S6" t="s">
        <v>33</v>
      </c>
      <c r="T6" t="s">
        <v>33</v>
      </c>
      <c r="U6" t="s">
        <v>299</v>
      </c>
      <c r="V6" t="s">
        <v>46</v>
      </c>
      <c r="W6" t="s">
        <v>30</v>
      </c>
      <c r="AB6" s="14" t="s">
        <v>1</v>
      </c>
      <c r="AC6" t="s">
        <v>298</v>
      </c>
      <c r="AD6" t="s">
        <v>64</v>
      </c>
      <c r="AE6" t="s">
        <v>1</v>
      </c>
      <c r="AF6" t="s">
        <v>107</v>
      </c>
      <c r="AG6" s="18" t="s">
        <v>82</v>
      </c>
      <c r="AH6" s="34" t="s">
        <v>297</v>
      </c>
      <c r="AI6" s="34"/>
      <c r="AJ6" s="34"/>
      <c r="AK6" s="34"/>
      <c r="AL6">
        <v>37</v>
      </c>
      <c r="AM6" s="9">
        <v>1125000</v>
      </c>
    </row>
    <row r="7" spans="1:47" ht="91.5" customHeight="1" x14ac:dyDescent="0.3">
      <c r="A7" t="s">
        <v>296</v>
      </c>
      <c r="B7" t="s">
        <v>295</v>
      </c>
      <c r="C7" t="s">
        <v>295</v>
      </c>
      <c r="D7" t="s">
        <v>39</v>
      </c>
      <c r="E7" t="s">
        <v>294</v>
      </c>
      <c r="F7" s="15">
        <v>98273.8</v>
      </c>
      <c r="G7">
        <v>522300</v>
      </c>
      <c r="H7">
        <v>627714000000</v>
      </c>
      <c r="I7" t="s">
        <v>67</v>
      </c>
      <c r="J7" t="s">
        <v>36</v>
      </c>
      <c r="K7" t="s">
        <v>35</v>
      </c>
      <c r="L7">
        <v>1989</v>
      </c>
      <c r="M7" t="s">
        <v>66</v>
      </c>
      <c r="N7" t="s">
        <v>33</v>
      </c>
      <c r="O7" t="s">
        <v>33</v>
      </c>
      <c r="P7" t="s">
        <v>33</v>
      </c>
      <c r="Q7" t="s">
        <v>34</v>
      </c>
      <c r="R7" t="s">
        <v>33</v>
      </c>
      <c r="S7" t="s">
        <v>34</v>
      </c>
      <c r="T7" t="s">
        <v>33</v>
      </c>
      <c r="U7" t="s">
        <v>293</v>
      </c>
      <c r="V7" t="s">
        <v>75</v>
      </c>
      <c r="W7" t="s">
        <v>30</v>
      </c>
      <c r="X7" t="s">
        <v>292</v>
      </c>
      <c r="AB7" s="17" t="s">
        <v>55</v>
      </c>
      <c r="AC7" t="s">
        <v>291</v>
      </c>
      <c r="AD7" t="s">
        <v>290</v>
      </c>
      <c r="AE7" t="s">
        <v>144</v>
      </c>
      <c r="AF7" t="s">
        <v>289</v>
      </c>
      <c r="AG7" s="18" t="s">
        <v>82</v>
      </c>
      <c r="AH7" s="34" t="s">
        <v>288</v>
      </c>
      <c r="AI7" s="34"/>
      <c r="AJ7" s="34"/>
      <c r="AK7" s="34"/>
      <c r="AL7">
        <v>47.5</v>
      </c>
      <c r="AM7" s="9">
        <v>562500</v>
      </c>
    </row>
    <row r="8" spans="1:47" ht="105.75" customHeight="1" x14ac:dyDescent="0.3">
      <c r="A8" t="s">
        <v>287</v>
      </c>
      <c r="B8" t="s">
        <v>286</v>
      </c>
      <c r="C8" t="s">
        <v>286</v>
      </c>
      <c r="D8" t="s">
        <v>39</v>
      </c>
      <c r="E8" t="s">
        <v>285</v>
      </c>
      <c r="F8" s="15">
        <v>89657</v>
      </c>
      <c r="G8">
        <v>521988</v>
      </c>
      <c r="H8">
        <v>625932000000</v>
      </c>
      <c r="I8" t="s">
        <v>67</v>
      </c>
      <c r="J8" t="s">
        <v>36</v>
      </c>
      <c r="K8">
        <v>1972</v>
      </c>
      <c r="L8">
        <v>1982</v>
      </c>
      <c r="M8" t="s">
        <v>48</v>
      </c>
      <c r="N8" t="s">
        <v>33</v>
      </c>
      <c r="O8" t="s">
        <v>33</v>
      </c>
      <c r="P8" t="s">
        <v>33</v>
      </c>
      <c r="Q8" t="s">
        <v>34</v>
      </c>
      <c r="R8" t="s">
        <v>33</v>
      </c>
      <c r="S8" t="s">
        <v>33</v>
      </c>
      <c r="T8" t="s">
        <v>33</v>
      </c>
      <c r="U8" t="s">
        <v>284</v>
      </c>
      <c r="V8" t="s">
        <v>46</v>
      </c>
      <c r="W8" t="s">
        <v>30</v>
      </c>
      <c r="Y8" t="s">
        <v>283</v>
      </c>
      <c r="AB8" s="14" t="s">
        <v>1</v>
      </c>
      <c r="AC8" t="s">
        <v>282</v>
      </c>
      <c r="AD8" t="s">
        <v>281</v>
      </c>
      <c r="AE8" t="s">
        <v>1</v>
      </c>
      <c r="AF8" t="s">
        <v>280</v>
      </c>
      <c r="AG8" s="16" t="s">
        <v>53</v>
      </c>
      <c r="AH8" s="34" t="s">
        <v>279</v>
      </c>
      <c r="AI8" s="34"/>
      <c r="AJ8" s="34"/>
      <c r="AK8" s="34"/>
      <c r="AL8">
        <v>39.5</v>
      </c>
      <c r="AM8" s="9">
        <v>750000</v>
      </c>
    </row>
    <row r="9" spans="1:47" ht="156" customHeight="1" x14ac:dyDescent="0.3">
      <c r="A9" t="s">
        <v>278</v>
      </c>
      <c r="B9" t="s">
        <v>277</v>
      </c>
      <c r="C9" t="s">
        <v>277</v>
      </c>
      <c r="D9" t="s">
        <v>39</v>
      </c>
      <c r="E9" t="s">
        <v>276</v>
      </c>
      <c r="F9" s="15">
        <v>75069.399999999994</v>
      </c>
      <c r="G9">
        <v>566249</v>
      </c>
      <c r="H9">
        <v>62567000000</v>
      </c>
      <c r="I9" t="s">
        <v>37</v>
      </c>
      <c r="J9" t="s">
        <v>36</v>
      </c>
      <c r="K9">
        <v>1982</v>
      </c>
      <c r="L9">
        <v>1999</v>
      </c>
      <c r="M9" t="s">
        <v>66</v>
      </c>
      <c r="N9" t="s">
        <v>33</v>
      </c>
      <c r="O9" t="s">
        <v>33</v>
      </c>
      <c r="P9" t="s">
        <v>33</v>
      </c>
      <c r="Q9" t="s">
        <v>34</v>
      </c>
      <c r="R9" t="s">
        <v>33</v>
      </c>
      <c r="S9" t="s">
        <v>33</v>
      </c>
      <c r="T9" t="s">
        <v>33</v>
      </c>
      <c r="U9" t="s">
        <v>275</v>
      </c>
      <c r="V9" t="s">
        <v>46</v>
      </c>
      <c r="W9" t="s">
        <v>30</v>
      </c>
      <c r="Y9" t="s">
        <v>274</v>
      </c>
      <c r="AB9" s="14" t="s">
        <v>1</v>
      </c>
      <c r="AC9" t="s">
        <v>273</v>
      </c>
      <c r="AD9" t="s">
        <v>27</v>
      </c>
      <c r="AE9" t="s">
        <v>1</v>
      </c>
      <c r="AF9" t="s">
        <v>54</v>
      </c>
      <c r="AG9" s="10" t="s">
        <v>1</v>
      </c>
      <c r="AH9" s="34" t="s">
        <v>272</v>
      </c>
      <c r="AI9" s="34"/>
      <c r="AJ9" s="34"/>
      <c r="AK9" s="34"/>
      <c r="AL9">
        <v>25.5</v>
      </c>
      <c r="AM9" s="1" t="s">
        <v>42</v>
      </c>
    </row>
    <row r="10" spans="1:47" ht="105" customHeight="1" x14ac:dyDescent="0.3">
      <c r="A10" s="14" t="s">
        <v>271</v>
      </c>
      <c r="B10" s="14" t="s">
        <v>270</v>
      </c>
      <c r="C10" s="14" t="s">
        <v>35</v>
      </c>
      <c r="D10" s="14" t="s">
        <v>39</v>
      </c>
      <c r="E10" s="14" t="s">
        <v>269</v>
      </c>
      <c r="F10" s="22">
        <v>72212.5</v>
      </c>
      <c r="G10" s="14">
        <v>569425</v>
      </c>
      <c r="H10" s="14">
        <v>623294000000</v>
      </c>
      <c r="I10" s="14" t="s">
        <v>37</v>
      </c>
      <c r="J10" s="14" t="s">
        <v>36</v>
      </c>
      <c r="K10" s="14">
        <v>1962</v>
      </c>
      <c r="L10" s="14">
        <v>1976</v>
      </c>
      <c r="M10" s="14" t="s">
        <v>66</v>
      </c>
      <c r="N10" s="14" t="s">
        <v>34</v>
      </c>
      <c r="O10" s="14" t="s">
        <v>34</v>
      </c>
      <c r="P10" s="14" t="s">
        <v>33</v>
      </c>
      <c r="Q10" s="14" t="s">
        <v>34</v>
      </c>
      <c r="R10" s="14" t="s">
        <v>34</v>
      </c>
      <c r="S10" s="14" t="s">
        <v>34</v>
      </c>
      <c r="T10" s="14" t="s">
        <v>33</v>
      </c>
      <c r="U10" s="14" t="s">
        <v>32</v>
      </c>
      <c r="V10" s="14" t="s">
        <v>31</v>
      </c>
      <c r="W10" s="14" t="s">
        <v>30</v>
      </c>
      <c r="X10" s="14" t="s">
        <v>268</v>
      </c>
      <c r="Y10" s="14" t="s">
        <v>267</v>
      </c>
      <c r="Z10" s="14"/>
      <c r="AB10" s="14" t="s">
        <v>1</v>
      </c>
      <c r="AC10" s="13" t="s">
        <v>266</v>
      </c>
      <c r="AD10" s="13" t="s">
        <v>265</v>
      </c>
      <c r="AE10" s="13" t="s">
        <v>1</v>
      </c>
      <c r="AF10" s="13" t="s">
        <v>54</v>
      </c>
      <c r="AG10" s="18" t="s">
        <v>82</v>
      </c>
      <c r="AH10" s="34" t="s">
        <v>264</v>
      </c>
      <c r="AI10" s="34"/>
      <c r="AJ10" s="34"/>
      <c r="AK10" s="34"/>
      <c r="AL10">
        <v>47</v>
      </c>
      <c r="AM10" s="9">
        <v>562500</v>
      </c>
    </row>
    <row r="11" spans="1:47" x14ac:dyDescent="0.3">
      <c r="A11" t="s">
        <v>263</v>
      </c>
      <c r="B11" t="s">
        <v>262</v>
      </c>
      <c r="C11" t="s">
        <v>262</v>
      </c>
      <c r="D11" t="s">
        <v>39</v>
      </c>
      <c r="E11" t="s">
        <v>261</v>
      </c>
      <c r="F11" s="15">
        <v>60448.6</v>
      </c>
      <c r="G11">
        <v>521861</v>
      </c>
      <c r="H11">
        <v>62259000000</v>
      </c>
      <c r="I11" t="s">
        <v>67</v>
      </c>
      <c r="J11" t="s">
        <v>36</v>
      </c>
      <c r="K11" t="s">
        <v>35</v>
      </c>
      <c r="L11" t="s">
        <v>35</v>
      </c>
      <c r="M11" t="s">
        <v>66</v>
      </c>
      <c r="N11" t="s">
        <v>33</v>
      </c>
      <c r="O11" t="s">
        <v>33</v>
      </c>
      <c r="P11" t="s">
        <v>33</v>
      </c>
      <c r="Q11" t="s">
        <v>34</v>
      </c>
      <c r="R11" t="s">
        <v>33</v>
      </c>
      <c r="S11" t="s">
        <v>33</v>
      </c>
      <c r="T11" t="s">
        <v>33</v>
      </c>
      <c r="U11" t="s">
        <v>94</v>
      </c>
      <c r="V11" t="s">
        <v>31</v>
      </c>
      <c r="W11" t="s">
        <v>30</v>
      </c>
      <c r="X11" t="s">
        <v>260</v>
      </c>
      <c r="AB11" s="14" t="s">
        <v>1</v>
      </c>
      <c r="AC11" t="s">
        <v>259</v>
      </c>
      <c r="AD11" t="s">
        <v>64</v>
      </c>
      <c r="AE11" t="s">
        <v>1</v>
      </c>
      <c r="AF11" t="s">
        <v>258</v>
      </c>
      <c r="AG11" s="16" t="s">
        <v>53</v>
      </c>
      <c r="AH11" s="34" t="s">
        <v>106</v>
      </c>
      <c r="AI11" s="34"/>
      <c r="AJ11" s="34"/>
      <c r="AK11" s="34"/>
      <c r="AL11" s="1" t="s">
        <v>42</v>
      </c>
      <c r="AM11" s="1" t="s">
        <v>42</v>
      </c>
    </row>
    <row r="12" spans="1:47" x14ac:dyDescent="0.3">
      <c r="A12" t="s">
        <v>257</v>
      </c>
      <c r="B12" t="s">
        <v>256</v>
      </c>
      <c r="C12" t="s">
        <v>256</v>
      </c>
      <c r="D12" t="s">
        <v>39</v>
      </c>
      <c r="E12" t="s">
        <v>255</v>
      </c>
      <c r="F12" s="15">
        <v>52862.1</v>
      </c>
      <c r="G12">
        <v>552706</v>
      </c>
      <c r="H12">
        <v>618989000000</v>
      </c>
      <c r="I12" t="s">
        <v>67</v>
      </c>
      <c r="J12" t="s">
        <v>36</v>
      </c>
      <c r="K12" t="s">
        <v>35</v>
      </c>
      <c r="L12" t="s">
        <v>35</v>
      </c>
      <c r="M12" t="s">
        <v>48</v>
      </c>
      <c r="N12" t="s">
        <v>33</v>
      </c>
      <c r="O12" t="s">
        <v>33</v>
      </c>
      <c r="P12" t="s">
        <v>33</v>
      </c>
      <c r="Q12" t="s">
        <v>34</v>
      </c>
      <c r="R12" t="s">
        <v>33</v>
      </c>
      <c r="S12" t="s">
        <v>33</v>
      </c>
      <c r="T12" t="s">
        <v>33</v>
      </c>
      <c r="U12" t="s">
        <v>254</v>
      </c>
      <c r="V12" t="s">
        <v>253</v>
      </c>
      <c r="W12" t="s">
        <v>30</v>
      </c>
      <c r="AB12" s="17" t="s">
        <v>55</v>
      </c>
      <c r="AC12" t="s">
        <v>252</v>
      </c>
      <c r="AD12" t="s">
        <v>100</v>
      </c>
      <c r="AE12" t="s">
        <v>1</v>
      </c>
      <c r="AF12" t="s">
        <v>251</v>
      </c>
      <c r="AG12" s="16" t="s">
        <v>53</v>
      </c>
      <c r="AH12" s="34" t="s">
        <v>106</v>
      </c>
      <c r="AI12" s="34"/>
      <c r="AJ12" s="34"/>
      <c r="AK12" s="34"/>
      <c r="AL12" s="1" t="s">
        <v>42</v>
      </c>
      <c r="AM12" s="1" t="s">
        <v>42</v>
      </c>
    </row>
    <row r="13" spans="1:47" ht="123" customHeight="1" x14ac:dyDescent="0.3">
      <c r="A13" s="14" t="s">
        <v>250</v>
      </c>
      <c r="B13" s="14" t="s">
        <v>249</v>
      </c>
      <c r="C13" s="14" t="s">
        <v>249</v>
      </c>
      <c r="D13" s="14" t="s">
        <v>39</v>
      </c>
      <c r="E13" s="14" t="s">
        <v>248</v>
      </c>
      <c r="F13" s="22">
        <v>43643.7</v>
      </c>
      <c r="G13" s="14">
        <v>502773</v>
      </c>
      <c r="H13" s="14">
        <v>626735000000</v>
      </c>
      <c r="I13" s="14" t="s">
        <v>67</v>
      </c>
      <c r="J13" s="14" t="s">
        <v>36</v>
      </c>
      <c r="K13" s="14">
        <v>1960</v>
      </c>
      <c r="L13" s="14">
        <v>1970</v>
      </c>
      <c r="M13" s="14" t="s">
        <v>66</v>
      </c>
      <c r="N13" s="14" t="s">
        <v>33</v>
      </c>
      <c r="O13" s="14" t="s">
        <v>33</v>
      </c>
      <c r="P13" s="14" t="s">
        <v>33</v>
      </c>
      <c r="Q13" s="14" t="s">
        <v>34</v>
      </c>
      <c r="R13" s="14" t="s">
        <v>33</v>
      </c>
      <c r="S13" s="14" t="s">
        <v>33</v>
      </c>
      <c r="T13" s="14" t="s">
        <v>33</v>
      </c>
      <c r="U13" s="14" t="s">
        <v>247</v>
      </c>
      <c r="V13" s="14" t="s">
        <v>31</v>
      </c>
      <c r="W13" s="14" t="s">
        <v>30</v>
      </c>
      <c r="X13" s="14" t="s">
        <v>246</v>
      </c>
      <c r="Y13" s="14" t="s">
        <v>74</v>
      </c>
      <c r="Z13" s="14"/>
      <c r="AB13" s="14" t="s">
        <v>1</v>
      </c>
      <c r="AC13" s="13" t="s">
        <v>245</v>
      </c>
      <c r="AD13" s="13" t="s">
        <v>27</v>
      </c>
      <c r="AE13" s="13" t="s">
        <v>1</v>
      </c>
      <c r="AF13" s="13" t="s">
        <v>99</v>
      </c>
      <c r="AG13" s="10" t="s">
        <v>1</v>
      </c>
      <c r="AH13" s="34" t="s">
        <v>244</v>
      </c>
      <c r="AI13" s="34"/>
      <c r="AJ13" s="34"/>
      <c r="AK13" s="34"/>
      <c r="AL13">
        <v>51</v>
      </c>
      <c r="AM13" s="9">
        <v>195000</v>
      </c>
    </row>
    <row r="14" spans="1:47" s="19" customFormat="1" x14ac:dyDescent="0.3">
      <c r="A14" s="19" t="s">
        <v>243</v>
      </c>
      <c r="B14" s="19" t="s">
        <v>242</v>
      </c>
      <c r="C14" s="19" t="s">
        <v>242</v>
      </c>
      <c r="D14" s="19" t="s">
        <v>39</v>
      </c>
      <c r="E14" s="19" t="s">
        <v>241</v>
      </c>
      <c r="F14" s="21">
        <v>40259.595999999998</v>
      </c>
      <c r="G14" s="19">
        <v>452876298</v>
      </c>
      <c r="H14" s="19">
        <v>6217182342</v>
      </c>
      <c r="I14" s="19" t="s">
        <v>67</v>
      </c>
      <c r="J14" s="19" t="s">
        <v>36</v>
      </c>
      <c r="K14" s="19" t="s">
        <v>35</v>
      </c>
      <c r="L14" s="19" t="s">
        <v>35</v>
      </c>
      <c r="M14" s="19" t="s">
        <v>66</v>
      </c>
      <c r="N14" s="19" t="s">
        <v>34</v>
      </c>
      <c r="O14" s="19" t="s">
        <v>33</v>
      </c>
      <c r="P14" s="19" t="s">
        <v>33</v>
      </c>
      <c r="Q14" s="19" t="s">
        <v>34</v>
      </c>
      <c r="R14" s="19" t="s">
        <v>33</v>
      </c>
      <c r="S14" s="19" t="s">
        <v>33</v>
      </c>
      <c r="T14" s="19" t="s">
        <v>33</v>
      </c>
      <c r="U14" s="19" t="s">
        <v>240</v>
      </c>
      <c r="V14" s="19" t="s">
        <v>239</v>
      </c>
      <c r="W14" s="19" t="s">
        <v>30</v>
      </c>
      <c r="AB14" s="19" t="s">
        <v>55</v>
      </c>
      <c r="AC14" s="19" t="s">
        <v>238</v>
      </c>
      <c r="AD14" s="19" t="s">
        <v>27</v>
      </c>
      <c r="AE14" s="19" t="s">
        <v>1</v>
      </c>
      <c r="AF14" s="19" t="s">
        <v>237</v>
      </c>
      <c r="AG14" s="24"/>
      <c r="AH14" s="37"/>
      <c r="AI14" s="37"/>
      <c r="AJ14" s="37"/>
      <c r="AK14" s="37"/>
      <c r="AL14" s="20"/>
      <c r="AM14" s="20"/>
    </row>
    <row r="15" spans="1:47" ht="62.25" customHeight="1" x14ac:dyDescent="0.3">
      <c r="A15" t="s">
        <v>236</v>
      </c>
      <c r="B15" t="s">
        <v>235</v>
      </c>
      <c r="C15" t="s">
        <v>235</v>
      </c>
      <c r="D15" t="s">
        <v>39</v>
      </c>
      <c r="E15" t="s">
        <v>234</v>
      </c>
      <c r="F15">
        <v>37176.21</v>
      </c>
      <c r="G15">
        <v>454203</v>
      </c>
      <c r="H15">
        <v>6219220</v>
      </c>
      <c r="I15" t="s">
        <v>67</v>
      </c>
      <c r="J15" t="s">
        <v>36</v>
      </c>
      <c r="K15" t="s">
        <v>35</v>
      </c>
      <c r="L15" t="s">
        <v>35</v>
      </c>
      <c r="M15" t="s">
        <v>66</v>
      </c>
      <c r="N15" t="s">
        <v>33</v>
      </c>
      <c r="O15" t="s">
        <v>33</v>
      </c>
      <c r="P15" t="s">
        <v>33</v>
      </c>
      <c r="Q15" t="s">
        <v>34</v>
      </c>
      <c r="R15" t="s">
        <v>33</v>
      </c>
      <c r="S15" t="s">
        <v>33</v>
      </c>
      <c r="T15" t="s">
        <v>33</v>
      </c>
      <c r="U15" t="s">
        <v>32</v>
      </c>
      <c r="V15" t="s">
        <v>31</v>
      </c>
      <c r="W15" t="s">
        <v>30</v>
      </c>
      <c r="AB15" s="14" t="s">
        <v>1</v>
      </c>
      <c r="AC15" t="s">
        <v>233</v>
      </c>
      <c r="AD15" t="s">
        <v>92</v>
      </c>
      <c r="AE15" t="s">
        <v>1</v>
      </c>
      <c r="AF15" t="s">
        <v>44</v>
      </c>
      <c r="AG15" s="18" t="s">
        <v>82</v>
      </c>
      <c r="AH15" s="34" t="s">
        <v>232</v>
      </c>
      <c r="AI15" s="34"/>
      <c r="AJ15" s="34"/>
      <c r="AK15" s="34"/>
      <c r="AL15">
        <v>41</v>
      </c>
      <c r="AM15" s="23">
        <v>390000</v>
      </c>
    </row>
    <row r="16" spans="1:47" ht="78.75" customHeight="1" x14ac:dyDescent="0.3">
      <c r="A16" t="s">
        <v>231</v>
      </c>
      <c r="B16" t="s">
        <v>230</v>
      </c>
      <c r="C16" t="s">
        <v>35</v>
      </c>
      <c r="D16" t="s">
        <v>39</v>
      </c>
      <c r="E16" t="s">
        <v>229</v>
      </c>
      <c r="F16" s="15">
        <v>36745.300000000003</v>
      </c>
      <c r="G16">
        <v>614825</v>
      </c>
      <c r="H16">
        <v>625387000000</v>
      </c>
      <c r="I16" t="s">
        <v>67</v>
      </c>
      <c r="J16" t="s">
        <v>36</v>
      </c>
      <c r="K16" t="s">
        <v>35</v>
      </c>
      <c r="L16" t="s">
        <v>35</v>
      </c>
      <c r="M16" t="s">
        <v>66</v>
      </c>
      <c r="N16" t="s">
        <v>33</v>
      </c>
      <c r="O16" t="s">
        <v>33</v>
      </c>
      <c r="P16" t="s">
        <v>33</v>
      </c>
      <c r="Q16" t="s">
        <v>34</v>
      </c>
      <c r="R16" t="s">
        <v>33</v>
      </c>
      <c r="S16" t="s">
        <v>33</v>
      </c>
      <c r="T16" t="s">
        <v>33</v>
      </c>
      <c r="U16" t="s">
        <v>158</v>
      </c>
      <c r="V16" t="s">
        <v>31</v>
      </c>
      <c r="W16" t="s">
        <v>30</v>
      </c>
      <c r="AB16" s="14" t="s">
        <v>1</v>
      </c>
      <c r="AC16" t="s">
        <v>228</v>
      </c>
      <c r="AD16" t="s">
        <v>92</v>
      </c>
      <c r="AE16" t="s">
        <v>1</v>
      </c>
      <c r="AF16" t="s">
        <v>227</v>
      </c>
      <c r="AG16" s="12" t="s">
        <v>22</v>
      </c>
      <c r="AH16" s="34" t="s">
        <v>226</v>
      </c>
      <c r="AI16" s="34"/>
      <c r="AJ16" s="34"/>
      <c r="AK16" s="34"/>
      <c r="AL16">
        <v>76.5</v>
      </c>
      <c r="AM16" s="9">
        <f>225000000/1000</f>
        <v>225000</v>
      </c>
    </row>
    <row r="17" spans="1:39" s="19" customFormat="1" x14ac:dyDescent="0.3">
      <c r="A17" s="19" t="s">
        <v>225</v>
      </c>
      <c r="B17" s="19" t="s">
        <v>224</v>
      </c>
      <c r="C17" s="19" t="s">
        <v>224</v>
      </c>
      <c r="D17" s="19" t="s">
        <v>39</v>
      </c>
      <c r="E17" s="19" t="s">
        <v>223</v>
      </c>
      <c r="F17" s="21">
        <v>33049.279999999999</v>
      </c>
      <c r="G17" s="19">
        <v>523747</v>
      </c>
      <c r="H17" s="19">
        <v>6254530</v>
      </c>
      <c r="I17" s="19" t="s">
        <v>67</v>
      </c>
      <c r="J17" s="19" t="s">
        <v>36</v>
      </c>
      <c r="K17" s="19">
        <v>1946</v>
      </c>
      <c r="L17" s="19">
        <v>1997</v>
      </c>
      <c r="M17" s="19" t="s">
        <v>48</v>
      </c>
      <c r="N17" s="19" t="s">
        <v>33</v>
      </c>
      <c r="O17" s="19" t="s">
        <v>33</v>
      </c>
      <c r="P17" s="19" t="s">
        <v>33</v>
      </c>
      <c r="Q17" s="19" t="s">
        <v>34</v>
      </c>
      <c r="R17" s="19" t="s">
        <v>33</v>
      </c>
      <c r="S17" s="19" t="s">
        <v>33</v>
      </c>
      <c r="T17" s="19" t="s">
        <v>33</v>
      </c>
      <c r="U17" s="19" t="s">
        <v>222</v>
      </c>
      <c r="V17" s="19" t="s">
        <v>75</v>
      </c>
      <c r="W17" s="19" t="s">
        <v>30</v>
      </c>
      <c r="AB17" s="19" t="s">
        <v>55</v>
      </c>
      <c r="AC17" s="19" t="s">
        <v>221</v>
      </c>
      <c r="AD17" s="19" t="s">
        <v>100</v>
      </c>
      <c r="AE17" s="19" t="s">
        <v>1</v>
      </c>
      <c r="AF17" s="19" t="s">
        <v>220</v>
      </c>
      <c r="AM17" s="20"/>
    </row>
    <row r="18" spans="1:39" ht="89.25" customHeight="1" x14ac:dyDescent="0.3">
      <c r="A18" s="14" t="s">
        <v>219</v>
      </c>
      <c r="B18" s="14" t="s">
        <v>218</v>
      </c>
      <c r="C18" s="14" t="s">
        <v>35</v>
      </c>
      <c r="D18" s="14" t="s">
        <v>39</v>
      </c>
      <c r="E18" s="14" t="s">
        <v>217</v>
      </c>
      <c r="F18" s="22">
        <v>30790.1</v>
      </c>
      <c r="G18" s="14">
        <v>604538</v>
      </c>
      <c r="H18" s="14">
        <v>622697000000</v>
      </c>
      <c r="I18" s="14" t="s">
        <v>67</v>
      </c>
      <c r="J18" s="14" t="s">
        <v>36</v>
      </c>
      <c r="K18" s="14" t="s">
        <v>35</v>
      </c>
      <c r="L18" s="14" t="s">
        <v>35</v>
      </c>
      <c r="M18" s="14" t="s">
        <v>66</v>
      </c>
      <c r="N18" s="14" t="s">
        <v>34</v>
      </c>
      <c r="O18" s="14" t="s">
        <v>34</v>
      </c>
      <c r="P18" s="14" t="s">
        <v>33</v>
      </c>
      <c r="Q18" s="14" t="s">
        <v>34</v>
      </c>
      <c r="R18" s="14" t="s">
        <v>34</v>
      </c>
      <c r="S18" s="14" t="s">
        <v>34</v>
      </c>
      <c r="T18" s="14" t="s">
        <v>33</v>
      </c>
      <c r="U18" s="14" t="s">
        <v>32</v>
      </c>
      <c r="V18" s="14" t="s">
        <v>31</v>
      </c>
      <c r="W18" s="14" t="s">
        <v>30</v>
      </c>
      <c r="X18" s="14" t="s">
        <v>216</v>
      </c>
      <c r="Y18" s="14" t="s">
        <v>215</v>
      </c>
      <c r="Z18" s="14"/>
      <c r="AB18" s="14" t="s">
        <v>1</v>
      </c>
      <c r="AC18" s="13" t="s">
        <v>214</v>
      </c>
      <c r="AD18" s="13" t="s">
        <v>100</v>
      </c>
      <c r="AE18" s="13" t="s">
        <v>144</v>
      </c>
      <c r="AF18" s="13" t="s">
        <v>156</v>
      </c>
      <c r="AG18" s="10" t="s">
        <v>1</v>
      </c>
      <c r="AH18" s="34" t="s">
        <v>213</v>
      </c>
      <c r="AI18" s="34"/>
      <c r="AJ18" s="34"/>
      <c r="AK18" s="34"/>
      <c r="AL18">
        <v>37</v>
      </c>
      <c r="AM18" s="9">
        <v>150000</v>
      </c>
    </row>
    <row r="19" spans="1:39" s="19" customFormat="1" x14ac:dyDescent="0.3">
      <c r="A19" s="19" t="s">
        <v>212</v>
      </c>
      <c r="B19" s="19" t="s">
        <v>37</v>
      </c>
      <c r="C19" s="19" t="s">
        <v>37</v>
      </c>
      <c r="D19" s="19" t="s">
        <v>39</v>
      </c>
      <c r="E19" s="19" t="s">
        <v>211</v>
      </c>
      <c r="F19" s="21">
        <v>27232.080999999998</v>
      </c>
      <c r="G19" s="19">
        <v>539326</v>
      </c>
      <c r="H19" s="19">
        <v>6223400</v>
      </c>
      <c r="I19" s="19" t="s">
        <v>67</v>
      </c>
      <c r="J19" s="19" t="s">
        <v>36</v>
      </c>
      <c r="K19" s="19" t="s">
        <v>35</v>
      </c>
      <c r="L19" s="19" t="s">
        <v>35</v>
      </c>
      <c r="M19" s="19" t="s">
        <v>35</v>
      </c>
      <c r="N19" s="19" t="s">
        <v>33</v>
      </c>
      <c r="O19" s="19" t="s">
        <v>33</v>
      </c>
      <c r="P19" s="19" t="s">
        <v>33</v>
      </c>
      <c r="Q19" s="19" t="s">
        <v>34</v>
      </c>
      <c r="R19" s="19" t="s">
        <v>33</v>
      </c>
      <c r="S19" s="19" t="s">
        <v>33</v>
      </c>
      <c r="T19" s="19" t="s">
        <v>33</v>
      </c>
      <c r="U19" s="19" t="s">
        <v>210</v>
      </c>
      <c r="V19" s="19" t="s">
        <v>46</v>
      </c>
      <c r="W19" s="19" t="s">
        <v>30</v>
      </c>
      <c r="AB19" s="19" t="s">
        <v>1</v>
      </c>
      <c r="AC19" s="19" t="s">
        <v>209</v>
      </c>
      <c r="AD19" s="19" t="s">
        <v>208</v>
      </c>
      <c r="AE19" s="19" t="s">
        <v>1</v>
      </c>
      <c r="AF19" s="19" t="s">
        <v>207</v>
      </c>
      <c r="AM19" s="20"/>
    </row>
    <row r="20" spans="1:39" ht="74.25" customHeight="1" x14ac:dyDescent="0.3">
      <c r="A20" t="s">
        <v>206</v>
      </c>
      <c r="B20" t="s">
        <v>205</v>
      </c>
      <c r="C20" t="s">
        <v>35</v>
      </c>
      <c r="D20" t="s">
        <v>39</v>
      </c>
      <c r="E20" t="s">
        <v>204</v>
      </c>
      <c r="F20" s="15">
        <v>25442.7</v>
      </c>
      <c r="G20">
        <v>546482</v>
      </c>
      <c r="H20">
        <v>621689000000</v>
      </c>
      <c r="I20" t="s">
        <v>67</v>
      </c>
      <c r="J20" t="s">
        <v>36</v>
      </c>
      <c r="K20" t="s">
        <v>35</v>
      </c>
      <c r="L20" t="s">
        <v>35</v>
      </c>
      <c r="M20" t="s">
        <v>35</v>
      </c>
      <c r="N20" t="s">
        <v>33</v>
      </c>
      <c r="O20" t="s">
        <v>33</v>
      </c>
      <c r="P20" t="s">
        <v>33</v>
      </c>
      <c r="Q20" t="s">
        <v>34</v>
      </c>
      <c r="R20" t="s">
        <v>33</v>
      </c>
      <c r="S20" t="s">
        <v>33</v>
      </c>
      <c r="T20" t="s">
        <v>33</v>
      </c>
      <c r="U20" t="s">
        <v>203</v>
      </c>
      <c r="V20" t="s">
        <v>31</v>
      </c>
      <c r="W20" t="s">
        <v>30</v>
      </c>
      <c r="AB20" s="14" t="s">
        <v>1</v>
      </c>
      <c r="AC20" t="s">
        <v>202</v>
      </c>
      <c r="AD20" t="s">
        <v>64</v>
      </c>
      <c r="AE20" t="s">
        <v>1</v>
      </c>
      <c r="AF20" t="s">
        <v>201</v>
      </c>
      <c r="AG20" s="12" t="s">
        <v>22</v>
      </c>
      <c r="AH20" s="34" t="s">
        <v>200</v>
      </c>
      <c r="AI20" s="34"/>
      <c r="AJ20" s="34"/>
      <c r="AK20" s="34"/>
      <c r="AL20">
        <v>61</v>
      </c>
      <c r="AM20" s="1" t="s">
        <v>42</v>
      </c>
    </row>
    <row r="21" spans="1:39" s="19" customFormat="1" x14ac:dyDescent="0.3">
      <c r="A21" s="19" t="s">
        <v>199</v>
      </c>
      <c r="B21" s="19" t="s">
        <v>198</v>
      </c>
      <c r="C21" s="19" t="s">
        <v>198</v>
      </c>
      <c r="D21" s="19" t="s">
        <v>39</v>
      </c>
      <c r="E21" s="19" t="s">
        <v>197</v>
      </c>
      <c r="F21" s="21">
        <v>24012</v>
      </c>
      <c r="G21" s="19">
        <v>544454</v>
      </c>
      <c r="H21" s="19">
        <v>618279000000</v>
      </c>
      <c r="I21" s="19" t="s">
        <v>67</v>
      </c>
      <c r="J21" s="19" t="s">
        <v>36</v>
      </c>
      <c r="K21" s="19" t="s">
        <v>35</v>
      </c>
      <c r="L21" s="19" t="s">
        <v>35</v>
      </c>
      <c r="M21" s="19" t="s">
        <v>35</v>
      </c>
      <c r="N21" s="19" t="s">
        <v>34</v>
      </c>
      <c r="O21" s="19" t="s">
        <v>34</v>
      </c>
      <c r="P21" s="19" t="s">
        <v>33</v>
      </c>
      <c r="Q21" s="19" t="s">
        <v>34</v>
      </c>
      <c r="R21" s="19" t="s">
        <v>33</v>
      </c>
      <c r="S21" s="19" t="s">
        <v>34</v>
      </c>
      <c r="T21" s="19" t="s">
        <v>33</v>
      </c>
      <c r="U21" s="19" t="s">
        <v>32</v>
      </c>
      <c r="V21" s="19" t="s">
        <v>31</v>
      </c>
      <c r="W21" s="19" t="s">
        <v>30</v>
      </c>
      <c r="AB21" s="19" t="s">
        <v>55</v>
      </c>
      <c r="AC21" s="19" t="s">
        <v>196</v>
      </c>
      <c r="AD21" s="19" t="s">
        <v>195</v>
      </c>
      <c r="AE21" s="19" t="s">
        <v>1</v>
      </c>
      <c r="AF21" s="19" t="s">
        <v>194</v>
      </c>
      <c r="AM21" s="20"/>
    </row>
    <row r="22" spans="1:39" ht="138" customHeight="1" x14ac:dyDescent="0.3">
      <c r="A22" t="s">
        <v>193</v>
      </c>
      <c r="B22" t="s">
        <v>192</v>
      </c>
      <c r="C22" t="s">
        <v>192</v>
      </c>
      <c r="D22" t="s">
        <v>39</v>
      </c>
      <c r="E22" t="s">
        <v>191</v>
      </c>
      <c r="F22" s="15">
        <v>22577.002</v>
      </c>
      <c r="G22">
        <v>511148</v>
      </c>
      <c r="H22">
        <v>6220090</v>
      </c>
      <c r="I22" t="s">
        <v>67</v>
      </c>
      <c r="J22" t="s">
        <v>36</v>
      </c>
      <c r="K22">
        <v>1975</v>
      </c>
      <c r="L22">
        <v>1980</v>
      </c>
      <c r="M22" t="s">
        <v>66</v>
      </c>
      <c r="N22" t="s">
        <v>33</v>
      </c>
      <c r="O22" t="s">
        <v>33</v>
      </c>
      <c r="P22" t="s">
        <v>33</v>
      </c>
      <c r="Q22" t="s">
        <v>34</v>
      </c>
      <c r="R22" t="s">
        <v>34</v>
      </c>
      <c r="S22" t="s">
        <v>34</v>
      </c>
      <c r="T22" t="s">
        <v>33</v>
      </c>
      <c r="U22" t="s">
        <v>190</v>
      </c>
      <c r="V22" t="s">
        <v>75</v>
      </c>
      <c r="W22" t="s">
        <v>30</v>
      </c>
      <c r="AB22" s="14" t="s">
        <v>1</v>
      </c>
      <c r="AC22" t="s">
        <v>189</v>
      </c>
      <c r="AD22" t="s">
        <v>64</v>
      </c>
      <c r="AE22" t="s">
        <v>144</v>
      </c>
      <c r="AF22" t="s">
        <v>181</v>
      </c>
      <c r="AG22" s="18" t="s">
        <v>82</v>
      </c>
      <c r="AH22" s="34" t="s">
        <v>188</v>
      </c>
      <c r="AI22" s="34"/>
      <c r="AJ22" s="34"/>
      <c r="AK22" s="34"/>
      <c r="AL22">
        <v>38.5</v>
      </c>
      <c r="AM22" s="1" t="s">
        <v>42</v>
      </c>
    </row>
    <row r="23" spans="1:39" ht="45" customHeight="1" x14ac:dyDescent="0.3">
      <c r="A23" t="s">
        <v>187</v>
      </c>
      <c r="B23" t="s">
        <v>186</v>
      </c>
      <c r="C23" t="s">
        <v>186</v>
      </c>
      <c r="D23" t="s">
        <v>185</v>
      </c>
      <c r="E23" t="s">
        <v>184</v>
      </c>
      <c r="F23" s="15">
        <v>22253.5</v>
      </c>
      <c r="G23">
        <v>532078</v>
      </c>
      <c r="H23">
        <v>624541000000</v>
      </c>
      <c r="I23" t="s">
        <v>67</v>
      </c>
      <c r="J23" t="s">
        <v>36</v>
      </c>
      <c r="K23" t="s">
        <v>35</v>
      </c>
      <c r="L23">
        <v>1970</v>
      </c>
      <c r="M23" t="s">
        <v>35</v>
      </c>
      <c r="N23" t="s">
        <v>34</v>
      </c>
      <c r="O23" t="s">
        <v>33</v>
      </c>
      <c r="P23" t="s">
        <v>33</v>
      </c>
      <c r="Q23" t="s">
        <v>34</v>
      </c>
      <c r="R23" t="s">
        <v>34</v>
      </c>
      <c r="S23" t="s">
        <v>33</v>
      </c>
      <c r="T23" t="s">
        <v>33</v>
      </c>
      <c r="U23" t="s">
        <v>32</v>
      </c>
      <c r="V23" t="s">
        <v>31</v>
      </c>
      <c r="W23" t="s">
        <v>30</v>
      </c>
      <c r="AB23" s="14" t="s">
        <v>1</v>
      </c>
      <c r="AC23" t="s">
        <v>183</v>
      </c>
      <c r="AD23" t="s">
        <v>182</v>
      </c>
      <c r="AE23" t="s">
        <v>1</v>
      </c>
      <c r="AF23" t="s">
        <v>181</v>
      </c>
      <c r="AG23" s="16" t="s">
        <v>53</v>
      </c>
      <c r="AH23" s="34" t="s">
        <v>180</v>
      </c>
      <c r="AI23" s="34"/>
      <c r="AJ23" s="34"/>
      <c r="AK23" s="34"/>
      <c r="AL23" t="s">
        <v>42</v>
      </c>
      <c r="AM23" s="1" t="s">
        <v>42</v>
      </c>
    </row>
    <row r="24" spans="1:39" s="19" customFormat="1" x14ac:dyDescent="0.3">
      <c r="A24" s="19" t="s">
        <v>179</v>
      </c>
      <c r="B24" s="19" t="s">
        <v>178</v>
      </c>
      <c r="C24" s="19" t="s">
        <v>178</v>
      </c>
      <c r="D24" s="19" t="s">
        <v>39</v>
      </c>
      <c r="E24" s="19" t="s">
        <v>177</v>
      </c>
      <c r="F24" s="21">
        <v>19987.192999999999</v>
      </c>
      <c r="G24" s="19">
        <v>474376086</v>
      </c>
      <c r="H24" s="19">
        <v>6247110335</v>
      </c>
      <c r="I24" s="19" t="s">
        <v>67</v>
      </c>
      <c r="J24" s="19" t="s">
        <v>36</v>
      </c>
      <c r="K24" s="19">
        <v>1965</v>
      </c>
      <c r="L24" s="19">
        <v>1968</v>
      </c>
      <c r="M24" s="19" t="s">
        <v>66</v>
      </c>
      <c r="N24" s="19" t="s">
        <v>33</v>
      </c>
      <c r="O24" s="19" t="s">
        <v>33</v>
      </c>
      <c r="P24" s="19" t="s">
        <v>33</v>
      </c>
      <c r="Q24" s="19" t="s">
        <v>34</v>
      </c>
      <c r="R24" s="19" t="s">
        <v>34</v>
      </c>
      <c r="S24" s="19" t="s">
        <v>34</v>
      </c>
      <c r="T24" s="19" t="s">
        <v>33</v>
      </c>
      <c r="U24" s="19" t="s">
        <v>176</v>
      </c>
      <c r="V24" s="19" t="s">
        <v>31</v>
      </c>
      <c r="W24" s="19" t="s">
        <v>30</v>
      </c>
      <c r="AB24" s="19" t="s">
        <v>55</v>
      </c>
      <c r="AC24" s="19" t="s">
        <v>175</v>
      </c>
      <c r="AD24" s="19" t="s">
        <v>174</v>
      </c>
      <c r="AE24" s="19" t="s">
        <v>144</v>
      </c>
      <c r="AF24" s="19" t="s">
        <v>99</v>
      </c>
      <c r="AM24" s="20"/>
    </row>
    <row r="25" spans="1:39" ht="107.25" customHeight="1" x14ac:dyDescent="0.3">
      <c r="A25" t="s">
        <v>173</v>
      </c>
      <c r="B25" t="s">
        <v>172</v>
      </c>
      <c r="C25" t="s">
        <v>172</v>
      </c>
      <c r="D25" t="s">
        <v>39</v>
      </c>
      <c r="E25" t="s">
        <v>171</v>
      </c>
      <c r="F25" s="15">
        <v>19533.293000000001</v>
      </c>
      <c r="G25">
        <v>475098724</v>
      </c>
      <c r="H25">
        <v>6216891922</v>
      </c>
      <c r="I25" t="s">
        <v>67</v>
      </c>
      <c r="J25" t="s">
        <v>36</v>
      </c>
      <c r="K25">
        <v>1981</v>
      </c>
      <c r="L25">
        <v>1985</v>
      </c>
      <c r="M25" t="s">
        <v>66</v>
      </c>
      <c r="N25" t="s">
        <v>34</v>
      </c>
      <c r="O25" t="s">
        <v>34</v>
      </c>
      <c r="P25" t="s">
        <v>33</v>
      </c>
      <c r="Q25" t="s">
        <v>34</v>
      </c>
      <c r="R25" t="s">
        <v>34</v>
      </c>
      <c r="S25" t="s">
        <v>34</v>
      </c>
      <c r="T25" t="s">
        <v>33</v>
      </c>
      <c r="U25" t="s">
        <v>32</v>
      </c>
      <c r="V25" t="s">
        <v>31</v>
      </c>
      <c r="W25" t="s">
        <v>30</v>
      </c>
      <c r="AB25" s="14" t="s">
        <v>1</v>
      </c>
      <c r="AC25" t="s">
        <v>170</v>
      </c>
      <c r="AD25" t="s">
        <v>64</v>
      </c>
      <c r="AE25" t="s">
        <v>1</v>
      </c>
      <c r="AF25" t="s">
        <v>54</v>
      </c>
      <c r="AG25" s="16" t="s">
        <v>53</v>
      </c>
      <c r="AH25" s="34" t="s">
        <v>169</v>
      </c>
      <c r="AI25" s="34"/>
      <c r="AJ25" s="34"/>
      <c r="AK25" s="34"/>
      <c r="AL25">
        <v>33</v>
      </c>
      <c r="AM25" s="1" t="s">
        <v>42</v>
      </c>
    </row>
    <row r="26" spans="1:39" ht="72.75" customHeight="1" x14ac:dyDescent="0.3">
      <c r="A26" t="s">
        <v>168</v>
      </c>
      <c r="B26" t="s">
        <v>167</v>
      </c>
      <c r="C26" t="s">
        <v>167</v>
      </c>
      <c r="D26" t="s">
        <v>39</v>
      </c>
      <c r="E26" t="s">
        <v>166</v>
      </c>
      <c r="F26" s="15">
        <v>18977.397000000001</v>
      </c>
      <c r="G26" t="s">
        <v>165</v>
      </c>
      <c r="H26">
        <v>6203780267</v>
      </c>
      <c r="I26" t="s">
        <v>67</v>
      </c>
      <c r="J26" t="s">
        <v>36</v>
      </c>
      <c r="K26">
        <v>1972</v>
      </c>
      <c r="L26">
        <v>1980</v>
      </c>
      <c r="M26" t="s">
        <v>66</v>
      </c>
      <c r="N26" t="s">
        <v>33</v>
      </c>
      <c r="O26" t="s">
        <v>33</v>
      </c>
      <c r="P26" t="s">
        <v>33</v>
      </c>
      <c r="Q26" t="s">
        <v>34</v>
      </c>
      <c r="R26" t="s">
        <v>33</v>
      </c>
      <c r="S26" t="s">
        <v>33</v>
      </c>
      <c r="T26" t="s">
        <v>33</v>
      </c>
      <c r="U26" t="s">
        <v>32</v>
      </c>
      <c r="V26" t="s">
        <v>31</v>
      </c>
      <c r="W26" t="s">
        <v>30</v>
      </c>
      <c r="AB26" s="14" t="s">
        <v>1</v>
      </c>
      <c r="AC26" t="s">
        <v>164</v>
      </c>
      <c r="AD26" t="s">
        <v>92</v>
      </c>
      <c r="AE26" t="s">
        <v>1</v>
      </c>
      <c r="AF26" t="s">
        <v>163</v>
      </c>
      <c r="AG26" s="16" t="s">
        <v>53</v>
      </c>
      <c r="AH26" s="34" t="s">
        <v>162</v>
      </c>
      <c r="AI26" s="34"/>
      <c r="AJ26" s="34"/>
      <c r="AK26" s="34"/>
      <c r="AL26">
        <v>40</v>
      </c>
      <c r="AM26" s="9">
        <v>150000</v>
      </c>
    </row>
    <row r="27" spans="1:39" ht="118.5" customHeight="1" x14ac:dyDescent="0.3">
      <c r="A27" t="s">
        <v>161</v>
      </c>
      <c r="B27" t="s">
        <v>160</v>
      </c>
      <c r="C27" t="s">
        <v>35</v>
      </c>
      <c r="D27" t="s">
        <v>39</v>
      </c>
      <c r="E27" t="s">
        <v>159</v>
      </c>
      <c r="F27" s="15">
        <v>18689.3</v>
      </c>
      <c r="G27">
        <v>614399</v>
      </c>
      <c r="H27">
        <v>625404000000</v>
      </c>
      <c r="I27" t="s">
        <v>67</v>
      </c>
      <c r="J27" t="s">
        <v>36</v>
      </c>
      <c r="K27" t="s">
        <v>35</v>
      </c>
      <c r="L27" t="s">
        <v>35</v>
      </c>
      <c r="M27" t="s">
        <v>66</v>
      </c>
      <c r="N27" t="s">
        <v>33</v>
      </c>
      <c r="O27" t="s">
        <v>33</v>
      </c>
      <c r="P27" t="s">
        <v>33</v>
      </c>
      <c r="Q27" t="s">
        <v>34</v>
      </c>
      <c r="R27" t="s">
        <v>33</v>
      </c>
      <c r="S27" t="s">
        <v>33</v>
      </c>
      <c r="T27" t="s">
        <v>33</v>
      </c>
      <c r="U27" t="s">
        <v>158</v>
      </c>
      <c r="V27" t="s">
        <v>31</v>
      </c>
      <c r="W27" t="s">
        <v>30</v>
      </c>
      <c r="AB27" s="14" t="s">
        <v>1</v>
      </c>
      <c r="AC27" t="s">
        <v>157</v>
      </c>
      <c r="AD27" t="s">
        <v>100</v>
      </c>
      <c r="AE27" t="s">
        <v>1</v>
      </c>
      <c r="AF27" t="s">
        <v>156</v>
      </c>
      <c r="AG27" s="12" t="s">
        <v>22</v>
      </c>
      <c r="AH27" s="34" t="s">
        <v>155</v>
      </c>
      <c r="AI27" s="34"/>
      <c r="AJ27" s="34"/>
      <c r="AK27" s="34"/>
      <c r="AL27">
        <v>55</v>
      </c>
      <c r="AM27" s="9">
        <v>60000</v>
      </c>
    </row>
    <row r="28" spans="1:39" s="19" customFormat="1" x14ac:dyDescent="0.3">
      <c r="A28" s="19" t="s">
        <v>154</v>
      </c>
      <c r="B28" s="19" t="s">
        <v>153</v>
      </c>
      <c r="C28" s="19" t="s">
        <v>153</v>
      </c>
      <c r="D28" s="19" t="s">
        <v>39</v>
      </c>
      <c r="E28" s="19" t="s">
        <v>152</v>
      </c>
      <c r="F28" s="21">
        <v>18587.900000000001</v>
      </c>
      <c r="G28" s="19">
        <v>527639</v>
      </c>
      <c r="H28" s="19">
        <v>625526000000</v>
      </c>
      <c r="I28" s="19" t="s">
        <v>67</v>
      </c>
      <c r="J28" s="19" t="s">
        <v>36</v>
      </c>
      <c r="K28" s="19" t="s">
        <v>35</v>
      </c>
      <c r="L28" s="19">
        <v>1975</v>
      </c>
      <c r="M28" s="19" t="s">
        <v>35</v>
      </c>
      <c r="N28" s="19" t="s">
        <v>33</v>
      </c>
      <c r="O28" s="19" t="s">
        <v>33</v>
      </c>
      <c r="P28" s="19" t="s">
        <v>33</v>
      </c>
      <c r="Q28" s="19" t="s">
        <v>34</v>
      </c>
      <c r="R28" s="19" t="s">
        <v>33</v>
      </c>
      <c r="S28" s="19" t="s">
        <v>33</v>
      </c>
      <c r="T28" s="19" t="s">
        <v>33</v>
      </c>
      <c r="U28" s="19" t="s">
        <v>151</v>
      </c>
      <c r="V28" s="19" t="s">
        <v>31</v>
      </c>
      <c r="W28" s="19" t="s">
        <v>30</v>
      </c>
      <c r="AB28" s="19" t="s">
        <v>1</v>
      </c>
      <c r="AC28" s="19" t="s">
        <v>150</v>
      </c>
      <c r="AD28" s="19" t="s">
        <v>100</v>
      </c>
      <c r="AE28" s="19" t="s">
        <v>1</v>
      </c>
      <c r="AF28" s="19" t="s">
        <v>149</v>
      </c>
      <c r="AM28" s="20"/>
    </row>
    <row r="29" spans="1:39" ht="153.75" customHeight="1" x14ac:dyDescent="0.3">
      <c r="A29" t="s">
        <v>148</v>
      </c>
      <c r="B29" t="s">
        <v>147</v>
      </c>
      <c r="C29" t="s">
        <v>35</v>
      </c>
      <c r="D29" t="s">
        <v>39</v>
      </c>
      <c r="E29" t="s">
        <v>146</v>
      </c>
      <c r="F29" s="15">
        <v>17363.900000000001</v>
      </c>
      <c r="G29">
        <v>566019</v>
      </c>
      <c r="H29">
        <v>622278000000</v>
      </c>
      <c r="I29" t="s">
        <v>37</v>
      </c>
      <c r="J29" t="s">
        <v>36</v>
      </c>
      <c r="K29">
        <v>1965</v>
      </c>
      <c r="L29">
        <v>1976</v>
      </c>
      <c r="M29" t="s">
        <v>66</v>
      </c>
      <c r="N29" t="s">
        <v>34</v>
      </c>
      <c r="O29" t="s">
        <v>34</v>
      </c>
      <c r="P29" t="s">
        <v>33</v>
      </c>
      <c r="Q29" t="s">
        <v>34</v>
      </c>
      <c r="R29" t="s">
        <v>34</v>
      </c>
      <c r="S29" t="s">
        <v>34</v>
      </c>
      <c r="T29" t="s">
        <v>33</v>
      </c>
      <c r="U29" t="s">
        <v>32</v>
      </c>
      <c r="V29" t="s">
        <v>31</v>
      </c>
      <c r="W29" t="s">
        <v>30</v>
      </c>
      <c r="Y29" t="s">
        <v>29</v>
      </c>
      <c r="AB29" s="14" t="s">
        <v>1</v>
      </c>
      <c r="AC29" t="s">
        <v>145</v>
      </c>
      <c r="AD29" t="s">
        <v>92</v>
      </c>
      <c r="AE29" t="s">
        <v>144</v>
      </c>
      <c r="AF29" t="s">
        <v>143</v>
      </c>
      <c r="AG29" s="12" t="s">
        <v>22</v>
      </c>
      <c r="AH29" s="34" t="s">
        <v>142</v>
      </c>
      <c r="AI29" s="34"/>
      <c r="AJ29" s="34"/>
      <c r="AK29" s="34"/>
      <c r="AL29">
        <v>45.5</v>
      </c>
      <c r="AM29" s="9">
        <v>37500</v>
      </c>
    </row>
    <row r="30" spans="1:39" ht="120.75" customHeight="1" x14ac:dyDescent="0.3">
      <c r="A30" t="s">
        <v>141</v>
      </c>
      <c r="B30" t="s">
        <v>140</v>
      </c>
      <c r="C30" t="s">
        <v>140</v>
      </c>
      <c r="D30" t="s">
        <v>139</v>
      </c>
      <c r="E30" t="s">
        <v>138</v>
      </c>
      <c r="F30" s="15">
        <v>16812.332480000001</v>
      </c>
      <c r="G30">
        <v>525680898</v>
      </c>
      <c r="H30" t="s">
        <v>137</v>
      </c>
      <c r="I30" t="s">
        <v>136</v>
      </c>
      <c r="J30" t="s">
        <v>36</v>
      </c>
      <c r="K30">
        <v>1980</v>
      </c>
      <c r="L30">
        <v>1996</v>
      </c>
      <c r="M30" t="s">
        <v>35</v>
      </c>
      <c r="N30" t="s">
        <v>34</v>
      </c>
      <c r="O30" t="s">
        <v>34</v>
      </c>
      <c r="P30" t="s">
        <v>33</v>
      </c>
      <c r="Q30" t="s">
        <v>34</v>
      </c>
      <c r="R30" t="s">
        <v>34</v>
      </c>
      <c r="S30" t="s">
        <v>34</v>
      </c>
      <c r="T30" t="s">
        <v>33</v>
      </c>
      <c r="U30" t="s">
        <v>58</v>
      </c>
      <c r="V30" t="s">
        <v>31</v>
      </c>
      <c r="W30" t="s">
        <v>30</v>
      </c>
      <c r="Y30" t="s">
        <v>135</v>
      </c>
      <c r="AB30" s="14" t="s">
        <v>1</v>
      </c>
      <c r="AC30" t="s">
        <v>134</v>
      </c>
      <c r="AD30" t="s">
        <v>27</v>
      </c>
      <c r="AE30" t="s">
        <v>1</v>
      </c>
      <c r="AF30" t="s">
        <v>107</v>
      </c>
      <c r="AG30" s="18" t="s">
        <v>82</v>
      </c>
      <c r="AH30" s="34" t="s">
        <v>133</v>
      </c>
      <c r="AI30" s="34"/>
      <c r="AJ30" s="34"/>
      <c r="AK30" s="34"/>
      <c r="AL30">
        <v>28</v>
      </c>
      <c r="AM30" s="9">
        <v>126092.49359999999</v>
      </c>
    </row>
    <row r="31" spans="1:39" s="19" customFormat="1" x14ac:dyDescent="0.3">
      <c r="A31" s="19" t="s">
        <v>132</v>
      </c>
      <c r="B31" s="19" t="s">
        <v>131</v>
      </c>
      <c r="C31" s="19" t="s">
        <v>131</v>
      </c>
      <c r="D31" s="19" t="s">
        <v>39</v>
      </c>
      <c r="E31" s="19" t="s">
        <v>130</v>
      </c>
      <c r="F31" s="21">
        <v>13396.6</v>
      </c>
      <c r="G31" s="19">
        <v>496786</v>
      </c>
      <c r="H31" s="19">
        <v>628644000000</v>
      </c>
      <c r="I31" s="19" t="s">
        <v>67</v>
      </c>
      <c r="J31" s="19" t="s">
        <v>36</v>
      </c>
      <c r="K31" s="19" t="s">
        <v>35</v>
      </c>
      <c r="L31" s="19" t="s">
        <v>35</v>
      </c>
      <c r="M31" s="19" t="s">
        <v>35</v>
      </c>
      <c r="N31" s="19" t="s">
        <v>34</v>
      </c>
      <c r="O31" s="19" t="s">
        <v>34</v>
      </c>
      <c r="P31" s="19" t="s">
        <v>33</v>
      </c>
      <c r="Q31" s="19" t="s">
        <v>34</v>
      </c>
      <c r="R31" s="19" t="s">
        <v>33</v>
      </c>
      <c r="S31" s="19" t="s">
        <v>34</v>
      </c>
      <c r="T31" s="19" t="s">
        <v>33</v>
      </c>
      <c r="U31" s="19" t="s">
        <v>129</v>
      </c>
      <c r="V31" s="19" t="s">
        <v>31</v>
      </c>
      <c r="W31" s="19" t="s">
        <v>30</v>
      </c>
      <c r="AB31" s="19" t="s">
        <v>55</v>
      </c>
      <c r="AC31" s="19" t="s">
        <v>128</v>
      </c>
      <c r="AD31" s="19" t="s">
        <v>92</v>
      </c>
      <c r="AE31" s="19" t="s">
        <v>127</v>
      </c>
      <c r="AF31" s="19" t="s">
        <v>44</v>
      </c>
      <c r="AM31" s="20"/>
    </row>
    <row r="32" spans="1:39" x14ac:dyDescent="0.3">
      <c r="A32" t="s">
        <v>126</v>
      </c>
      <c r="B32" t="s">
        <v>125</v>
      </c>
      <c r="C32" t="s">
        <v>125</v>
      </c>
      <c r="D32" t="s">
        <v>39</v>
      </c>
      <c r="E32" t="s">
        <v>124</v>
      </c>
      <c r="F32" s="15">
        <v>11420.1</v>
      </c>
      <c r="G32">
        <v>511578</v>
      </c>
      <c r="H32">
        <v>621854000000</v>
      </c>
      <c r="I32" t="s">
        <v>67</v>
      </c>
      <c r="J32" t="s">
        <v>36</v>
      </c>
      <c r="K32" t="s">
        <v>35</v>
      </c>
      <c r="L32" t="s">
        <v>35</v>
      </c>
      <c r="M32" t="s">
        <v>66</v>
      </c>
      <c r="N32" t="s">
        <v>33</v>
      </c>
      <c r="O32" t="s">
        <v>34</v>
      </c>
      <c r="P32" t="s">
        <v>33</v>
      </c>
      <c r="Q32" t="s">
        <v>34</v>
      </c>
      <c r="R32" t="s">
        <v>33</v>
      </c>
      <c r="S32" t="s">
        <v>34</v>
      </c>
      <c r="T32" t="s">
        <v>33</v>
      </c>
      <c r="U32" t="s">
        <v>123</v>
      </c>
      <c r="V32" t="s">
        <v>75</v>
      </c>
      <c r="W32" t="s">
        <v>30</v>
      </c>
      <c r="AB32" s="14" t="s">
        <v>1</v>
      </c>
      <c r="AC32" t="s">
        <v>122</v>
      </c>
      <c r="AD32" t="s">
        <v>121</v>
      </c>
      <c r="AE32" t="s">
        <v>55</v>
      </c>
      <c r="AF32" t="s">
        <v>120</v>
      </c>
      <c r="AG32" s="16" t="s">
        <v>53</v>
      </c>
      <c r="AH32" s="36" t="s">
        <v>106</v>
      </c>
      <c r="AI32" s="36"/>
      <c r="AJ32" s="36"/>
      <c r="AK32" s="36"/>
      <c r="AL32" t="s">
        <v>42</v>
      </c>
      <c r="AM32" s="1" t="s">
        <v>42</v>
      </c>
    </row>
    <row r="33" spans="1:39" x14ac:dyDescent="0.3">
      <c r="A33" t="s">
        <v>119</v>
      </c>
      <c r="B33" t="s">
        <v>118</v>
      </c>
      <c r="C33" t="s">
        <v>118</v>
      </c>
      <c r="D33" t="s">
        <v>39</v>
      </c>
      <c r="E33" t="s">
        <v>117</v>
      </c>
      <c r="F33" s="15">
        <v>10347.02</v>
      </c>
      <c r="G33">
        <v>556673</v>
      </c>
      <c r="H33">
        <v>618366000000</v>
      </c>
      <c r="I33" t="s">
        <v>67</v>
      </c>
      <c r="J33" t="s">
        <v>36</v>
      </c>
      <c r="K33">
        <v>1969</v>
      </c>
      <c r="L33" t="s">
        <v>35</v>
      </c>
      <c r="M33" t="s">
        <v>35</v>
      </c>
      <c r="N33" t="s">
        <v>33</v>
      </c>
      <c r="O33" t="s">
        <v>33</v>
      </c>
      <c r="P33" t="s">
        <v>33</v>
      </c>
      <c r="Q33" t="s">
        <v>34</v>
      </c>
      <c r="R33" t="s">
        <v>33</v>
      </c>
      <c r="S33" t="s">
        <v>33</v>
      </c>
      <c r="T33" t="s">
        <v>33</v>
      </c>
      <c r="U33" t="s">
        <v>116</v>
      </c>
      <c r="V33" t="s">
        <v>31</v>
      </c>
      <c r="W33" t="s">
        <v>30</v>
      </c>
      <c r="AB33" s="17" t="s">
        <v>55</v>
      </c>
      <c r="AC33" t="s">
        <v>115</v>
      </c>
      <c r="AD33" t="s">
        <v>92</v>
      </c>
      <c r="AE33" t="s">
        <v>55</v>
      </c>
      <c r="AF33" t="s">
        <v>114</v>
      </c>
      <c r="AG33" s="16" t="s">
        <v>53</v>
      </c>
      <c r="AH33" s="36" t="s">
        <v>106</v>
      </c>
      <c r="AI33" s="36"/>
      <c r="AJ33" s="36"/>
      <c r="AK33" s="36"/>
      <c r="AL33" t="s">
        <v>42</v>
      </c>
      <c r="AM33" s="1" t="s">
        <v>42</v>
      </c>
    </row>
    <row r="34" spans="1:39" x14ac:dyDescent="0.3">
      <c r="A34" t="s">
        <v>113</v>
      </c>
      <c r="B34" t="s">
        <v>112</v>
      </c>
      <c r="C34" t="s">
        <v>112</v>
      </c>
      <c r="D34" t="s">
        <v>39</v>
      </c>
      <c r="E34" t="s">
        <v>111</v>
      </c>
      <c r="F34" s="15">
        <v>9263.8799999999992</v>
      </c>
      <c r="G34">
        <v>471968</v>
      </c>
      <c r="H34">
        <v>627585000000</v>
      </c>
      <c r="I34" t="s">
        <v>67</v>
      </c>
      <c r="J34" t="s">
        <v>36</v>
      </c>
      <c r="K34">
        <v>1963</v>
      </c>
      <c r="L34">
        <v>1981</v>
      </c>
      <c r="M34" t="s">
        <v>66</v>
      </c>
      <c r="N34" t="s">
        <v>33</v>
      </c>
      <c r="O34" t="s">
        <v>34</v>
      </c>
      <c r="P34" t="s">
        <v>33</v>
      </c>
      <c r="Q34" t="s">
        <v>34</v>
      </c>
      <c r="R34" t="s">
        <v>33</v>
      </c>
      <c r="S34" t="s">
        <v>34</v>
      </c>
      <c r="T34" t="s">
        <v>33</v>
      </c>
      <c r="U34" t="s">
        <v>110</v>
      </c>
      <c r="V34" t="s">
        <v>31</v>
      </c>
      <c r="W34" t="s">
        <v>30</v>
      </c>
      <c r="X34" t="s">
        <v>109</v>
      </c>
      <c r="AB34" s="14" t="s">
        <v>1</v>
      </c>
      <c r="AC34" t="s">
        <v>108</v>
      </c>
      <c r="AD34" t="s">
        <v>100</v>
      </c>
      <c r="AE34" t="s">
        <v>1</v>
      </c>
      <c r="AF34" t="s">
        <v>107</v>
      </c>
      <c r="AG34" s="16" t="s">
        <v>53</v>
      </c>
      <c r="AH34" s="36" t="s">
        <v>106</v>
      </c>
      <c r="AI34" s="36"/>
      <c r="AJ34" s="36"/>
      <c r="AK34" s="36"/>
      <c r="AL34" t="s">
        <v>42</v>
      </c>
      <c r="AM34" s="1" t="s">
        <v>42</v>
      </c>
    </row>
    <row r="35" spans="1:39" ht="62.25" customHeight="1" x14ac:dyDescent="0.3">
      <c r="A35" t="s">
        <v>105</v>
      </c>
      <c r="B35" t="s">
        <v>104</v>
      </c>
      <c r="C35" t="s">
        <v>35</v>
      </c>
      <c r="D35" t="s">
        <v>39</v>
      </c>
      <c r="E35" t="s">
        <v>103</v>
      </c>
      <c r="F35" s="15">
        <v>8668.33</v>
      </c>
      <c r="G35">
        <v>565100</v>
      </c>
      <c r="H35">
        <v>621759000000</v>
      </c>
      <c r="I35" t="s">
        <v>37</v>
      </c>
      <c r="J35" t="s">
        <v>36</v>
      </c>
      <c r="K35">
        <v>1953</v>
      </c>
      <c r="L35">
        <v>1971</v>
      </c>
      <c r="M35" t="s">
        <v>66</v>
      </c>
      <c r="N35" t="s">
        <v>34</v>
      </c>
      <c r="O35" t="s">
        <v>34</v>
      </c>
      <c r="P35" t="s">
        <v>33</v>
      </c>
      <c r="Q35" t="s">
        <v>34</v>
      </c>
      <c r="R35" t="s">
        <v>34</v>
      </c>
      <c r="S35" t="s">
        <v>34</v>
      </c>
      <c r="T35" t="s">
        <v>33</v>
      </c>
      <c r="U35" t="s">
        <v>102</v>
      </c>
      <c r="V35" t="s">
        <v>31</v>
      </c>
      <c r="W35" t="s">
        <v>30</v>
      </c>
      <c r="Y35" t="s">
        <v>29</v>
      </c>
      <c r="AB35" s="14" t="s">
        <v>1</v>
      </c>
      <c r="AC35" t="s">
        <v>101</v>
      </c>
      <c r="AD35" t="s">
        <v>100</v>
      </c>
      <c r="AE35" t="s">
        <v>1</v>
      </c>
      <c r="AF35" t="s">
        <v>99</v>
      </c>
      <c r="AG35" s="12" t="s">
        <v>22</v>
      </c>
      <c r="AH35" s="34" t="s">
        <v>98</v>
      </c>
      <c r="AI35" s="34"/>
      <c r="AJ35" s="34"/>
      <c r="AK35" s="34"/>
      <c r="AL35">
        <v>54</v>
      </c>
      <c r="AM35" s="9">
        <v>30000</v>
      </c>
    </row>
    <row r="36" spans="1:39" ht="73.5" customHeight="1" x14ac:dyDescent="0.3">
      <c r="A36" t="s">
        <v>97</v>
      </c>
      <c r="B36" t="s">
        <v>96</v>
      </c>
      <c r="C36" t="s">
        <v>96</v>
      </c>
      <c r="D36" t="s">
        <v>39</v>
      </c>
      <c r="E36" t="s">
        <v>95</v>
      </c>
      <c r="F36" s="15">
        <v>8363.9179999999997</v>
      </c>
      <c r="G36">
        <v>522360</v>
      </c>
      <c r="H36">
        <v>6253770</v>
      </c>
      <c r="I36" t="s">
        <v>37</v>
      </c>
      <c r="J36" t="s">
        <v>36</v>
      </c>
      <c r="K36">
        <v>1945</v>
      </c>
      <c r="L36">
        <v>1970</v>
      </c>
      <c r="M36" t="s">
        <v>35</v>
      </c>
      <c r="N36" t="s">
        <v>34</v>
      </c>
      <c r="O36" t="s">
        <v>34</v>
      </c>
      <c r="P36" t="s">
        <v>33</v>
      </c>
      <c r="Q36" t="s">
        <v>34</v>
      </c>
      <c r="R36" t="s">
        <v>34</v>
      </c>
      <c r="S36" t="s">
        <v>33</v>
      </c>
      <c r="T36" t="s">
        <v>33</v>
      </c>
      <c r="U36" t="s">
        <v>94</v>
      </c>
      <c r="V36" t="s">
        <v>31</v>
      </c>
      <c r="W36" t="s">
        <v>30</v>
      </c>
      <c r="AB36" s="14" t="s">
        <v>1</v>
      </c>
      <c r="AC36" t="s">
        <v>93</v>
      </c>
      <c r="AD36" t="s">
        <v>92</v>
      </c>
      <c r="AE36" t="s">
        <v>1</v>
      </c>
      <c r="AF36" t="s">
        <v>91</v>
      </c>
      <c r="AG36" s="12" t="s">
        <v>22</v>
      </c>
      <c r="AH36" s="34" t="s">
        <v>90</v>
      </c>
      <c r="AI36" s="34"/>
      <c r="AJ36" s="34"/>
      <c r="AK36" s="34"/>
      <c r="AL36">
        <v>58.5</v>
      </c>
      <c r="AM36" s="9">
        <v>12150</v>
      </c>
    </row>
    <row r="37" spans="1:39" ht="63" customHeight="1" x14ac:dyDescent="0.3">
      <c r="A37" t="s">
        <v>89</v>
      </c>
      <c r="B37" t="s">
        <v>88</v>
      </c>
      <c r="C37" t="s">
        <v>35</v>
      </c>
      <c r="D37" t="s">
        <v>39</v>
      </c>
      <c r="E37" t="s">
        <v>87</v>
      </c>
      <c r="F37" s="15">
        <v>8303.2999999999993</v>
      </c>
      <c r="G37">
        <v>569575</v>
      </c>
      <c r="H37">
        <v>623316000000</v>
      </c>
      <c r="I37" t="s">
        <v>37</v>
      </c>
      <c r="J37" t="s">
        <v>36</v>
      </c>
      <c r="K37">
        <v>1962</v>
      </c>
      <c r="L37">
        <v>1976</v>
      </c>
      <c r="M37" t="s">
        <v>66</v>
      </c>
      <c r="N37" t="s">
        <v>34</v>
      </c>
      <c r="O37" t="s">
        <v>34</v>
      </c>
      <c r="P37" t="s">
        <v>33</v>
      </c>
      <c r="Q37" t="s">
        <v>34</v>
      </c>
      <c r="R37" t="s">
        <v>34</v>
      </c>
      <c r="S37" t="s">
        <v>34</v>
      </c>
      <c r="T37" t="s">
        <v>33</v>
      </c>
      <c r="U37" t="s">
        <v>32</v>
      </c>
      <c r="V37" t="s">
        <v>31</v>
      </c>
      <c r="W37" t="s">
        <v>30</v>
      </c>
      <c r="Y37" t="s">
        <v>86</v>
      </c>
      <c r="AB37" s="17" t="s">
        <v>55</v>
      </c>
      <c r="AC37" t="s">
        <v>85</v>
      </c>
      <c r="AD37" t="s">
        <v>84</v>
      </c>
      <c r="AE37" t="s">
        <v>1</v>
      </c>
      <c r="AF37" t="s">
        <v>83</v>
      </c>
      <c r="AG37" s="18" t="s">
        <v>82</v>
      </c>
      <c r="AH37" s="34" t="s">
        <v>81</v>
      </c>
      <c r="AI37" s="34"/>
      <c r="AJ37" s="34"/>
      <c r="AK37" s="34"/>
      <c r="AL37">
        <v>47</v>
      </c>
      <c r="AM37" s="9">
        <v>90000</v>
      </c>
    </row>
    <row r="38" spans="1:39" ht="30" customHeight="1" x14ac:dyDescent="0.3">
      <c r="A38" t="s">
        <v>80</v>
      </c>
      <c r="B38" t="s">
        <v>79</v>
      </c>
      <c r="C38" t="s">
        <v>79</v>
      </c>
      <c r="D38" t="s">
        <v>39</v>
      </c>
      <c r="E38" t="s">
        <v>78</v>
      </c>
      <c r="F38" s="15">
        <v>6639.5150000000003</v>
      </c>
      <c r="G38" t="s">
        <v>77</v>
      </c>
      <c r="H38">
        <v>6270911663</v>
      </c>
      <c r="I38" t="s">
        <v>67</v>
      </c>
      <c r="J38" t="s">
        <v>36</v>
      </c>
      <c r="K38">
        <v>1973</v>
      </c>
      <c r="L38">
        <v>1977</v>
      </c>
      <c r="M38" t="s">
        <v>66</v>
      </c>
      <c r="N38" t="s">
        <v>33</v>
      </c>
      <c r="O38" t="s">
        <v>33</v>
      </c>
      <c r="P38" t="s">
        <v>33</v>
      </c>
      <c r="Q38" t="s">
        <v>34</v>
      </c>
      <c r="R38" t="s">
        <v>33</v>
      </c>
      <c r="S38" t="s">
        <v>33</v>
      </c>
      <c r="T38" t="s">
        <v>33</v>
      </c>
      <c r="U38" t="s">
        <v>76</v>
      </c>
      <c r="V38" t="s">
        <v>75</v>
      </c>
      <c r="W38" t="s">
        <v>30</v>
      </c>
      <c r="Y38" t="s">
        <v>74</v>
      </c>
      <c r="AB38" s="14" t="s">
        <v>1</v>
      </c>
      <c r="AC38" t="s">
        <v>73</v>
      </c>
      <c r="AD38" t="s">
        <v>72</v>
      </c>
      <c r="AE38" t="s">
        <v>1</v>
      </c>
      <c r="AF38" t="s">
        <v>54</v>
      </c>
      <c r="AG38" s="16" t="s">
        <v>53</v>
      </c>
      <c r="AH38" s="35" t="s">
        <v>71</v>
      </c>
      <c r="AI38" s="35"/>
      <c r="AJ38" s="35"/>
      <c r="AK38" s="35"/>
      <c r="AL38">
        <v>41</v>
      </c>
      <c r="AM38" s="1" t="s">
        <v>42</v>
      </c>
    </row>
    <row r="39" spans="1:39" ht="104.25" customHeight="1" x14ac:dyDescent="0.3">
      <c r="A39" t="s">
        <v>70</v>
      </c>
      <c r="B39" t="s">
        <v>69</v>
      </c>
      <c r="C39" t="s">
        <v>35</v>
      </c>
      <c r="D39" t="s">
        <v>39</v>
      </c>
      <c r="E39" t="s">
        <v>68</v>
      </c>
      <c r="F39" s="15">
        <v>6183.73</v>
      </c>
      <c r="G39">
        <v>459931</v>
      </c>
      <c r="H39">
        <v>621965000000</v>
      </c>
      <c r="I39" t="s">
        <v>67</v>
      </c>
      <c r="J39" t="s">
        <v>36</v>
      </c>
      <c r="K39" t="s">
        <v>35</v>
      </c>
      <c r="L39" t="s">
        <v>35</v>
      </c>
      <c r="M39" t="s">
        <v>66</v>
      </c>
      <c r="N39" t="s">
        <v>33</v>
      </c>
      <c r="O39" t="s">
        <v>34</v>
      </c>
      <c r="P39" t="s">
        <v>33</v>
      </c>
      <c r="Q39" t="s">
        <v>34</v>
      </c>
      <c r="R39" t="s">
        <v>33</v>
      </c>
      <c r="S39" t="s">
        <v>34</v>
      </c>
      <c r="T39" t="s">
        <v>33</v>
      </c>
      <c r="U39" t="s">
        <v>32</v>
      </c>
      <c r="V39" t="s">
        <v>31</v>
      </c>
      <c r="W39" t="s">
        <v>30</v>
      </c>
      <c r="AB39" s="14" t="s">
        <v>1</v>
      </c>
      <c r="AC39" t="s">
        <v>65</v>
      </c>
      <c r="AD39" t="s">
        <v>64</v>
      </c>
      <c r="AE39" t="s">
        <v>1</v>
      </c>
      <c r="AF39" t="s">
        <v>63</v>
      </c>
      <c r="AG39" s="16" t="s">
        <v>53</v>
      </c>
      <c r="AH39" s="34" t="s">
        <v>62</v>
      </c>
      <c r="AI39" s="34"/>
      <c r="AJ39" s="34"/>
      <c r="AK39" s="34"/>
      <c r="AL39" t="s">
        <v>42</v>
      </c>
      <c r="AM39" s="1" t="s">
        <v>42</v>
      </c>
    </row>
    <row r="40" spans="1:39" ht="30" customHeight="1" x14ac:dyDescent="0.3">
      <c r="A40" t="s">
        <v>61</v>
      </c>
      <c r="B40" t="s">
        <v>60</v>
      </c>
      <c r="C40" t="s">
        <v>35</v>
      </c>
      <c r="D40" t="s">
        <v>39</v>
      </c>
      <c r="E40" t="s">
        <v>59</v>
      </c>
      <c r="F40" s="15">
        <v>5803.32</v>
      </c>
      <c r="G40">
        <v>603151</v>
      </c>
      <c r="H40">
        <v>623359000000</v>
      </c>
      <c r="I40" t="s">
        <v>37</v>
      </c>
      <c r="J40" t="s">
        <v>36</v>
      </c>
      <c r="K40">
        <v>1993</v>
      </c>
      <c r="L40">
        <v>2000</v>
      </c>
      <c r="M40" t="s">
        <v>35</v>
      </c>
      <c r="N40" t="s">
        <v>33</v>
      </c>
      <c r="O40" t="s">
        <v>33</v>
      </c>
      <c r="P40" t="s">
        <v>33</v>
      </c>
      <c r="Q40" t="s">
        <v>34</v>
      </c>
      <c r="R40" t="s">
        <v>34</v>
      </c>
      <c r="S40" t="s">
        <v>34</v>
      </c>
      <c r="T40" t="s">
        <v>33</v>
      </c>
      <c r="U40" t="s">
        <v>58</v>
      </c>
      <c r="V40" t="s">
        <v>31</v>
      </c>
      <c r="W40" t="s">
        <v>30</v>
      </c>
      <c r="Y40" t="s">
        <v>29</v>
      </c>
      <c r="AB40" s="17" t="s">
        <v>55</v>
      </c>
      <c r="AC40" t="s">
        <v>57</v>
      </c>
      <c r="AD40" t="s">
        <v>56</v>
      </c>
      <c r="AE40" t="s">
        <v>55</v>
      </c>
      <c r="AF40" t="s">
        <v>54</v>
      </c>
      <c r="AG40" s="16" t="s">
        <v>53</v>
      </c>
      <c r="AH40" s="34" t="s">
        <v>52</v>
      </c>
      <c r="AI40" s="34"/>
      <c r="AJ40" s="34"/>
      <c r="AK40" s="34"/>
      <c r="AL40">
        <v>38.5</v>
      </c>
      <c r="AM40" s="9">
        <v>12000</v>
      </c>
    </row>
    <row r="41" spans="1:39" ht="93" customHeight="1" x14ac:dyDescent="0.3">
      <c r="A41" t="s">
        <v>51</v>
      </c>
      <c r="B41" t="s">
        <v>50</v>
      </c>
      <c r="C41" t="s">
        <v>35</v>
      </c>
      <c r="D41" t="s">
        <v>39</v>
      </c>
      <c r="E41" t="s">
        <v>49</v>
      </c>
      <c r="F41" s="15">
        <v>5690.41</v>
      </c>
      <c r="G41">
        <v>584989</v>
      </c>
      <c r="H41">
        <v>625594000000</v>
      </c>
      <c r="I41" t="s">
        <v>37</v>
      </c>
      <c r="J41" t="s">
        <v>36</v>
      </c>
      <c r="K41">
        <v>1976</v>
      </c>
      <c r="L41">
        <v>1991</v>
      </c>
      <c r="M41" t="s">
        <v>48</v>
      </c>
      <c r="N41" t="s">
        <v>33</v>
      </c>
      <c r="O41" t="s">
        <v>33</v>
      </c>
      <c r="P41" t="s">
        <v>33</v>
      </c>
      <c r="Q41" t="s">
        <v>34</v>
      </c>
      <c r="R41" t="s">
        <v>33</v>
      </c>
      <c r="S41" t="s">
        <v>33</v>
      </c>
      <c r="T41" t="s">
        <v>33</v>
      </c>
      <c r="U41" t="s">
        <v>47</v>
      </c>
      <c r="V41" t="s">
        <v>46</v>
      </c>
      <c r="W41" t="s">
        <v>30</v>
      </c>
      <c r="AB41" s="14" t="s">
        <v>1</v>
      </c>
      <c r="AC41" t="s">
        <v>45</v>
      </c>
      <c r="AD41" t="s">
        <v>27</v>
      </c>
      <c r="AE41" t="s">
        <v>1</v>
      </c>
      <c r="AF41" t="s">
        <v>44</v>
      </c>
      <c r="AG41" s="12" t="s">
        <v>22</v>
      </c>
      <c r="AH41" s="34" t="s">
        <v>43</v>
      </c>
      <c r="AI41" s="34"/>
      <c r="AJ41" s="34"/>
      <c r="AK41" s="34"/>
      <c r="AL41">
        <v>37.5</v>
      </c>
      <c r="AM41" s="1" t="s">
        <v>42</v>
      </c>
    </row>
    <row r="42" spans="1:39" ht="90" customHeight="1" x14ac:dyDescent="0.3">
      <c r="A42" t="s">
        <v>41</v>
      </c>
      <c r="B42" t="s">
        <v>40</v>
      </c>
      <c r="C42" t="s">
        <v>35</v>
      </c>
      <c r="D42" t="s">
        <v>39</v>
      </c>
      <c r="E42" t="s">
        <v>38</v>
      </c>
      <c r="F42" s="15">
        <v>5179.3230000000003</v>
      </c>
      <c r="G42">
        <v>604099</v>
      </c>
      <c r="H42">
        <v>6226770</v>
      </c>
      <c r="I42" t="s">
        <v>37</v>
      </c>
      <c r="J42" t="s">
        <v>36</v>
      </c>
      <c r="K42" t="s">
        <v>35</v>
      </c>
      <c r="L42" t="s">
        <v>35</v>
      </c>
      <c r="M42" t="s">
        <v>35</v>
      </c>
      <c r="N42" t="s">
        <v>33</v>
      </c>
      <c r="O42" t="s">
        <v>33</v>
      </c>
      <c r="P42" t="s">
        <v>33</v>
      </c>
      <c r="Q42" t="s">
        <v>34</v>
      </c>
      <c r="R42" t="s">
        <v>33</v>
      </c>
      <c r="S42" t="s">
        <v>34</v>
      </c>
      <c r="T42" t="s">
        <v>33</v>
      </c>
      <c r="U42" t="s">
        <v>32</v>
      </c>
      <c r="V42" t="s">
        <v>31</v>
      </c>
      <c r="W42" t="s">
        <v>30</v>
      </c>
      <c r="Y42" t="s">
        <v>29</v>
      </c>
      <c r="AB42" s="14" t="s">
        <v>1</v>
      </c>
      <c r="AC42" t="s">
        <v>28</v>
      </c>
      <c r="AD42" t="s">
        <v>27</v>
      </c>
      <c r="AE42" t="s">
        <v>1</v>
      </c>
      <c r="AF42" t="s">
        <v>26</v>
      </c>
      <c r="AG42" s="12" t="s">
        <v>22</v>
      </c>
      <c r="AH42" s="34" t="s">
        <v>25</v>
      </c>
      <c r="AI42" s="34"/>
      <c r="AJ42" s="34"/>
      <c r="AK42" s="34"/>
      <c r="AL42">
        <v>42.5</v>
      </c>
      <c r="AM42" s="9">
        <v>37500</v>
      </c>
    </row>
    <row r="43" spans="1:39" ht="139.5" customHeight="1" x14ac:dyDescent="0.3">
      <c r="A43" s="13" t="s">
        <v>24</v>
      </c>
      <c r="B43" t="s">
        <v>23</v>
      </c>
      <c r="AG43" s="12" t="s">
        <v>22</v>
      </c>
      <c r="AH43" s="34" t="s">
        <v>21</v>
      </c>
      <c r="AI43" s="34"/>
      <c r="AJ43" s="34"/>
      <c r="AK43" s="34"/>
      <c r="AL43" t="s">
        <v>20</v>
      </c>
      <c r="AM43" t="s">
        <v>19</v>
      </c>
    </row>
    <row r="44" spans="1:39" s="6" customFormat="1" x14ac:dyDescent="0.3">
      <c r="A44" s="6" t="s">
        <v>18</v>
      </c>
      <c r="B44" s="6" t="s">
        <v>17</v>
      </c>
      <c r="Z44" s="6" t="s">
        <v>9</v>
      </c>
      <c r="AM44" s="7"/>
    </row>
    <row r="45" spans="1:39" ht="150" customHeight="1" x14ac:dyDescent="0.3">
      <c r="A45" s="11" t="s">
        <v>16</v>
      </c>
      <c r="B45" t="s">
        <v>15</v>
      </c>
      <c r="AG45" s="10" t="s">
        <v>1</v>
      </c>
      <c r="AH45" s="34" t="s">
        <v>14</v>
      </c>
      <c r="AI45" s="34"/>
      <c r="AJ45" s="34"/>
      <c r="AK45" s="34"/>
      <c r="AL45">
        <v>58.5</v>
      </c>
      <c r="AM45" s="9">
        <v>2550000</v>
      </c>
    </row>
    <row r="46" spans="1:39" s="6" customFormat="1" x14ac:dyDescent="0.3">
      <c r="A46" s="8" t="s">
        <v>13</v>
      </c>
      <c r="B46" s="6" t="s">
        <v>12</v>
      </c>
      <c r="E46" s="6" t="s">
        <v>6</v>
      </c>
      <c r="Z46" s="6" t="s">
        <v>5</v>
      </c>
      <c r="AM46" s="7"/>
    </row>
    <row r="47" spans="1:39" s="6" customFormat="1" x14ac:dyDescent="0.3">
      <c r="A47" s="6" t="s">
        <v>11</v>
      </c>
      <c r="B47" s="6" t="s">
        <v>10</v>
      </c>
      <c r="Z47" s="6" t="s">
        <v>9</v>
      </c>
      <c r="AM47" s="7"/>
    </row>
    <row r="48" spans="1:39" s="6" customFormat="1" x14ac:dyDescent="0.3">
      <c r="A48" s="6" t="s">
        <v>8</v>
      </c>
      <c r="B48" s="6" t="s">
        <v>7</v>
      </c>
      <c r="E48" s="6" t="s">
        <v>6</v>
      </c>
      <c r="Z48" s="6" t="s">
        <v>5</v>
      </c>
      <c r="AM48" s="7"/>
    </row>
    <row r="49" spans="1:39" s="2" customFormat="1" ht="74.25" customHeight="1" x14ac:dyDescent="0.3">
      <c r="A49" s="5" t="s">
        <v>4</v>
      </c>
      <c r="B49" s="2" t="s">
        <v>3</v>
      </c>
      <c r="Z49" s="2" t="s">
        <v>2</v>
      </c>
      <c r="AG49" s="4" t="s">
        <v>1</v>
      </c>
      <c r="AH49" s="33" t="s">
        <v>0</v>
      </c>
      <c r="AI49" s="33"/>
      <c r="AJ49" s="33"/>
      <c r="AK49" s="33"/>
      <c r="AL49">
        <v>49.5</v>
      </c>
      <c r="AM49" s="3">
        <v>1275000</v>
      </c>
    </row>
  </sheetData>
  <sheetProtection sheet="1" objects="1" scenarios="1"/>
  <mergeCells count="46">
    <mergeCell ref="A1:AA1"/>
    <mergeCell ref="AB1:AF1"/>
    <mergeCell ref="AG1:AM1"/>
    <mergeCell ref="AB2:AB3"/>
    <mergeCell ref="AC2:AC3"/>
    <mergeCell ref="AD2:AD3"/>
    <mergeCell ref="AE2:AE3"/>
    <mergeCell ref="AF2:AF3"/>
    <mergeCell ref="AG2:AG3"/>
    <mergeCell ref="AH2:AK3"/>
    <mergeCell ref="AH4:AK4"/>
    <mergeCell ref="AH5:AK5"/>
    <mergeCell ref="AH6:AK6"/>
    <mergeCell ref="AH7:AK7"/>
    <mergeCell ref="AH8:AK8"/>
    <mergeCell ref="AH9:AK9"/>
    <mergeCell ref="AH10:AK10"/>
    <mergeCell ref="AH11:AK11"/>
    <mergeCell ref="AH12:AK12"/>
    <mergeCell ref="AH13:AK13"/>
    <mergeCell ref="AH14:AK14"/>
    <mergeCell ref="AH15:AK15"/>
    <mergeCell ref="AH16:AK16"/>
    <mergeCell ref="AH18:AK18"/>
    <mergeCell ref="AH20:AK20"/>
    <mergeCell ref="AH22:AK22"/>
    <mergeCell ref="AH23:AK23"/>
    <mergeCell ref="AH25:AK25"/>
    <mergeCell ref="AH26:AK26"/>
    <mergeCell ref="AH27:AK27"/>
    <mergeCell ref="AH29:AK29"/>
    <mergeCell ref="AH30:AK30"/>
    <mergeCell ref="AH32:AK32"/>
    <mergeCell ref="AH33:AK33"/>
    <mergeCell ref="AH34:AK34"/>
    <mergeCell ref="AH35:AK35"/>
    <mergeCell ref="AH36:AK36"/>
    <mergeCell ref="AH37:AK37"/>
    <mergeCell ref="AH38:AK38"/>
    <mergeCell ref="AH39:AK39"/>
    <mergeCell ref="AH49:AK49"/>
    <mergeCell ref="AH40:AK40"/>
    <mergeCell ref="AH41:AK41"/>
    <mergeCell ref="AH42:AK42"/>
    <mergeCell ref="AH43:AK43"/>
    <mergeCell ref="AH45:AK45"/>
  </mergeCells>
  <conditionalFormatting sqref="AG49">
    <cfRule type="containsText" dxfId="0" priority="1" operator="containsText" text="God">
      <formula>NOT(ISERROR(SEARCH("God",AG49)))</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RM (2)</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Thea Bang Schou Jensen</dc:creator>
  <cp:lastModifiedBy>Monica Nielsen</cp:lastModifiedBy>
  <dcterms:created xsi:type="dcterms:W3CDTF">2016-07-13T11:42:53Z</dcterms:created>
  <dcterms:modified xsi:type="dcterms:W3CDTF">2023-08-03T12:37:21Z</dcterms:modified>
</cp:coreProperties>
</file>